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ЗФ" sheetId="1" r:id="rId1"/>
  </sheets>
  <definedNames>
    <definedName name="_xlnm.Print_Titles" localSheetId="0">'ЗФ'!$13:$13</definedName>
    <definedName name="_xlnm.Print_Area" localSheetId="0">'ЗФ'!$A$1:$O$108</definedName>
  </definedNames>
  <calcPr fullCalcOnLoad="1"/>
</workbook>
</file>

<file path=xl/sharedStrings.xml><?xml version="1.0" encoding="utf-8"?>
<sst xmlns="http://schemas.openxmlformats.org/spreadsheetml/2006/main" count="162" uniqueCount="123">
  <si>
    <t>Державне управління</t>
  </si>
  <si>
    <t>Освіта</t>
  </si>
  <si>
    <t xml:space="preserve">Охорона здоров"я </t>
  </si>
  <si>
    <t>Загальний фонд</t>
  </si>
  <si>
    <t>Напрям використання</t>
  </si>
  <si>
    <t>Всього по ЗАГАЛЬНОМУ ФОНДУ</t>
  </si>
  <si>
    <t>Всього по СПЕЦІАЛЬНОМУ ФОНДУ</t>
  </si>
  <si>
    <t>Спеціальний фонд</t>
  </si>
  <si>
    <t xml:space="preserve">Всього </t>
  </si>
  <si>
    <t>ЦРЛ</t>
  </si>
  <si>
    <t>ЧРЦПМСД</t>
  </si>
  <si>
    <t>Інші субвенції з сільських(селищних) бюджетів</t>
  </si>
  <si>
    <t>Заг.фонд</t>
  </si>
  <si>
    <t>Спец.фонд</t>
  </si>
  <si>
    <t>грн.</t>
  </si>
  <si>
    <t>ДЮСШ ФСТ "Колос" Придбання спортивного інвентарю</t>
  </si>
  <si>
    <t>ДЮСШ ФСТ "Колос" на проведення змагань</t>
  </si>
  <si>
    <t>ЧРО ВФСТ "Колос" придбання спортивного інвентарю</t>
  </si>
  <si>
    <t>ЧРО ВФСТ "Колос" на участь команди Черн.р-ну в першості Чернігів. області  з футболу</t>
  </si>
  <si>
    <t>Субвенція з держбюджету</t>
  </si>
  <si>
    <t>Культура</t>
  </si>
  <si>
    <t xml:space="preserve">ДЮСШ ФСТ "Колос" </t>
  </si>
  <si>
    <t>ДЮСШ ФСТ "Колос"</t>
  </si>
  <si>
    <t>перевиконання</t>
  </si>
  <si>
    <t>Для виплати премії в розмірі 50 % від посадового окладу завідуючому архівом</t>
  </si>
  <si>
    <t>Пропозиції розпорядника та депутатів</t>
  </si>
  <si>
    <t>Соціальний захист та соціальне забезпечення</t>
  </si>
  <si>
    <t>Заходи та роботи з мобілізаційної підготовки місцевого значення</t>
  </si>
  <si>
    <t>На виготовлення списків виборців та іменних запрошень</t>
  </si>
  <si>
    <t>Комплексна програма профілактики правопорушень.</t>
  </si>
  <si>
    <t xml:space="preserve">РДА на грамоти та подяки </t>
  </si>
  <si>
    <t xml:space="preserve">ЧРО ВФСТ "Колос"  на заробітну плату з нарахуваннями </t>
  </si>
  <si>
    <t>Бібліотеки</t>
  </si>
  <si>
    <t>Палаци і будинки культури для реєстрації транспортного засобу</t>
  </si>
  <si>
    <t>Визначено   РДА на сесію у грудні</t>
  </si>
  <si>
    <t>КТКВК - КПКВК</t>
  </si>
  <si>
    <t>Заміна вікон в класних приміщеннях у Мньовській ЗОШ  за рахунок субвенції Мньовської с/р.</t>
  </si>
  <si>
    <t>На проходження медичних оглядів працівників</t>
  </si>
  <si>
    <t>10116 - 0170</t>
  </si>
  <si>
    <t>70201 - 1020</t>
  </si>
  <si>
    <t>80101- 2010</t>
  </si>
  <si>
    <t>80800 - 2180</t>
  </si>
  <si>
    <t>110204 - 4090</t>
  </si>
  <si>
    <t>110201 - 4060</t>
  </si>
  <si>
    <t>110205 - 4100</t>
  </si>
  <si>
    <t>100203 -6060</t>
  </si>
  <si>
    <t>130203 - 5032</t>
  </si>
  <si>
    <t>130204 - 5053</t>
  </si>
  <si>
    <t>250315 - 8700</t>
  </si>
  <si>
    <t>250404 - 8600</t>
  </si>
  <si>
    <t>250404-8600</t>
  </si>
  <si>
    <t>На зміцнення матеріально - технічної бази Олишівської ЗОШ за рахунок іншої субвенції Серединської с/р</t>
  </si>
  <si>
    <t>На оплату проектно-кошторисної документації по об"єкту"Капітальний ремонт приміщень  у Трисвятськослобідській ЗОШ " на заміну вікон та дверей  за рахунок субвенції Трисвятськослобідськоїс/р.</t>
  </si>
  <si>
    <t xml:space="preserve">Для проведення медичних оглядів </t>
  </si>
  <si>
    <t>Для оплати послуг за роботи по розробці проектної документації по об"єкту Капітальний ремонт частини приміщень першого поверху КЛПЗ ЧЦРЛ</t>
  </si>
  <si>
    <t>Для проведення медичних оглядів працівників освіти</t>
  </si>
  <si>
    <t>Поточний ремонт  фасаду</t>
  </si>
  <si>
    <t>Поточний ремонт Киїнської ЗОШ  за рахунок субвенції Киїнської с/р.</t>
  </si>
  <si>
    <t>Поточний ремонт Жавинської  ЗОШ  за рахунок субвенції Киїнської с/р.</t>
  </si>
  <si>
    <t>На зміцнення мат.тех бази Жавинського ФАПу  за рахунок субвенції Киїнської с/р.</t>
  </si>
  <si>
    <t>На проведення енергетичного аудиту будівлі Киїнської Зош за рахунок Киїнської с/р</t>
  </si>
  <si>
    <t>Для придбання матеріалів для поточного ремонту Халявинської ЗОШ за рахунок іншої субвенції Терехівської с/р</t>
  </si>
  <si>
    <t>Заміна вікон та придбання матеріалів для поточного ремонту  в класних приміщеннях у ВознесенськоїЗОШ  за рахунок субвенції Вознесенської с/р.</t>
  </si>
  <si>
    <t>Зміцнення матеріально - технічної бази Халявинської ЗОШ</t>
  </si>
  <si>
    <t>Зміцнення матеріально - технічної бази Брусилівської ЗОШ</t>
  </si>
  <si>
    <t>Заміна вікон у Боровиківському ФАПі</t>
  </si>
  <si>
    <t>090412-3400</t>
  </si>
  <si>
    <t>250380 - 8800</t>
  </si>
  <si>
    <t>Зміцнення матеріально - технічної бази Мохнатинського БК</t>
  </si>
  <si>
    <t>Ремонт вуличного освітлення на території Роїщенської с/р</t>
  </si>
  <si>
    <t>Зміцнення матеріально - технічної бази Халявинського ДНЗ</t>
  </si>
  <si>
    <t>Матеріали для ремонту Клочківського сільського клубу</t>
  </si>
  <si>
    <t xml:space="preserve">Благоустрій Боромиківської сільської ради </t>
  </si>
  <si>
    <t xml:space="preserve">Надання адресної допомоги на лікування онкохворого </t>
  </si>
  <si>
    <t xml:space="preserve"> До подальшого розгляду  на сесіях районної ради 2017 р.</t>
  </si>
  <si>
    <t>За виконання роботи з капітального ремонту ліфтів</t>
  </si>
  <si>
    <t>На співфінансування для придбання шкільного автобусу за рахунок іншої субвенції Боровиківської с/р</t>
  </si>
  <si>
    <t>070801-1160</t>
  </si>
  <si>
    <t>Для поточного ремонту харчоблоку Сновянської ЗОШ (за рахунок іншої дотації 2016 р.)</t>
  </si>
  <si>
    <t>На придбання мультимедійного комплексу та компютерів для Н.Білоуської ЗОШ (за рахунок іншої дотації 2016 р.)</t>
  </si>
  <si>
    <t>На придбання підручників для учнів 4 та 7 класів (Освітня субвенція 2016р.)</t>
  </si>
  <si>
    <t>На придбання автобуса для Дніпровської ЗОШ (Освітня субвенція 2016р.)</t>
  </si>
  <si>
    <t>На зміцнення матеріально - технічної бази опорних шкіл (комп"ютери та мультимедійні дошки) (Освітня субвенція 2016р.)</t>
  </si>
  <si>
    <t xml:space="preserve">Інша дотація ( На управління для проплати заробітної плати та енергоносіївпо Ковпитській с/р - 70,0т.грн., Пісківській с/р- 93,0 т.грн., Редьківській с/р- 87,0 т.грн.) </t>
  </si>
  <si>
    <t>За рахунок залишку  :</t>
  </si>
  <si>
    <t xml:space="preserve"> Освітньої субвенції</t>
  </si>
  <si>
    <t>Додаткової дотації від сіл</t>
  </si>
  <si>
    <t xml:space="preserve">За рахунок залишку на котловому рахунку </t>
  </si>
  <si>
    <t xml:space="preserve">На котловому рахунку </t>
  </si>
  <si>
    <t>250315-8700</t>
  </si>
  <si>
    <t>Інша дотація  на М.Коцюбинську с/р для придбання пластикових вікон в Жукотківську ЗОШ</t>
  </si>
  <si>
    <t xml:space="preserve">На співфінансування для придбання автобуса  Дніпровської ЗОШ </t>
  </si>
  <si>
    <t>070201-1020</t>
  </si>
  <si>
    <t>Передача бюджетних призначень до Гончарівської с/р</t>
  </si>
  <si>
    <t>За рахунок перерозподілу</t>
  </si>
  <si>
    <t>Субвенція з ДБ до МБ на надання державної підтримки особам з особливими освітніми потребами</t>
  </si>
  <si>
    <r>
      <t>Використано залишків з котлового рахунку на 28.03.2017р.   -</t>
    </r>
    <r>
      <rPr>
        <b/>
        <sz val="16"/>
        <rFont val="Times New Roman"/>
        <family val="1"/>
      </rPr>
      <t xml:space="preserve"> 1515368,0 грн</t>
    </r>
    <r>
      <rPr>
        <b/>
        <sz val="14"/>
        <rFont val="Times New Roman"/>
        <family val="1"/>
      </rPr>
      <t xml:space="preserve">., з освітньої субвенції - </t>
    </r>
    <r>
      <rPr>
        <b/>
        <sz val="16"/>
        <rFont val="Times New Roman"/>
        <family val="1"/>
      </rPr>
      <t>1185092,0 грн</t>
    </r>
    <r>
      <rPr>
        <b/>
        <sz val="14"/>
        <rFont val="Times New Roman"/>
        <family val="1"/>
      </rPr>
      <t>.</t>
    </r>
  </si>
  <si>
    <t xml:space="preserve">Інша субвенція з обл.бюджету на виконання депутат. повноважень </t>
  </si>
  <si>
    <t>Додаток 2</t>
  </si>
  <si>
    <t>до пояснювальної записки</t>
  </si>
  <si>
    <t>Зміцнення мат - тех. бази Кувечицького ДНЗ</t>
  </si>
  <si>
    <t>Згідно Постанови КМУ від 18 січня 2017 р. №15 „ Питання оплати праці працівників державних органів” та Постанови КМУ від 09.11.2016 р. №787 „ Про видатки на оплату праці працівників місцевих державних адміністрацій”.</t>
  </si>
  <si>
    <t>250344 - 8370</t>
  </si>
  <si>
    <t xml:space="preserve">Пропозиції по змінам  до сесії районної ради у березні  2017 року "„Про внесення змін до рішення районної ради
від 11 січня  2017 року „ Про внесення змін до рішення Чернігівської районної ради від 22 грудня 2016 року „Про районний бюджет на 2017 рік”
</t>
  </si>
  <si>
    <t>Залишок коштів на котловому рахунку на 01.01.2017 р. ( в т.ч. оборотна касова готівка - 10000,0 грн.)- 4 095380,81 грн., по освітній субвенції -2149416,48 грн., по медичній субвенції -34362,61 грн.</t>
  </si>
  <si>
    <r>
      <t xml:space="preserve">З них: захищені видатки- </t>
    </r>
    <r>
      <rPr>
        <b/>
        <sz val="16"/>
        <rFont val="Times New Roman"/>
        <family val="1"/>
      </rPr>
      <t>359800</t>
    </r>
    <r>
      <rPr>
        <b/>
        <sz val="14"/>
        <rFont val="Times New Roman"/>
        <family val="1"/>
      </rPr>
      <t xml:space="preserve"> грн. або21,5%, в т.ч. на зарплату та енергоносії - 359800тис.грн. або21,5 %    інші : 1315368 грн., або 78,5%.</t>
    </r>
  </si>
  <si>
    <r>
      <t>Залишок коштів після направлення згідно сесії райради від 28.03.2017р.складає : на котловому рахунку</t>
    </r>
    <r>
      <rPr>
        <b/>
        <sz val="14"/>
        <rFont val="Times New Roman"/>
        <family val="1"/>
      </rPr>
      <t xml:space="preserve">- </t>
    </r>
    <r>
      <rPr>
        <b/>
        <sz val="16"/>
        <rFont val="Times New Roman"/>
        <family val="1"/>
      </rPr>
      <t>2410212,81грн.,    освітньої субвенції  - 964324,48грн.,  медичної субвенції -34362,61 грн.</t>
    </r>
  </si>
  <si>
    <t>Матеріали  24 .03.2017</t>
  </si>
  <si>
    <t>На проведення енергетичного аудиту приміщення  Киселівської  Зош за рахунок Киселівської  с/р</t>
  </si>
  <si>
    <t>На зміцнення матеіально - технічної бази Брусилівського ФАПу за рахунок іншої субвенції від Киселівської с/р</t>
  </si>
  <si>
    <t xml:space="preserve">На зміцнення матеіально - технічної бази Седнівської амбулаторії за рахунок іншої субвенції від Черниської с/р </t>
  </si>
  <si>
    <t>250344-8370</t>
  </si>
  <si>
    <t>На виготовлення ПКД „Капітальний ремонт приміщення Киселівського НВК( заміна вікон, дверей, утеплення фасаду)за рахунок іншої субвенції  Киселівськоїс/р</t>
  </si>
  <si>
    <t>150101-6310</t>
  </si>
  <si>
    <t>Виготовлення ПКД „Реконструкція котельні Брусилівської ЗОШ" за рахунок іншої субвенції Киселівської с/р</t>
  </si>
  <si>
    <t>250388-8510</t>
  </si>
  <si>
    <t xml:space="preserve">Субвенція з ДБ на проведення виборів голови Дніпровської сільради </t>
  </si>
  <si>
    <t>250203-8021</t>
  </si>
  <si>
    <t xml:space="preserve">На виплату заробітної плати працівникам районної ради </t>
  </si>
  <si>
    <t>110202-4070</t>
  </si>
  <si>
    <t>110204-4090</t>
  </si>
  <si>
    <t>Перерозподіл видатків на оплату праці по музею</t>
  </si>
  <si>
    <t>Перерозподіл видатків на оплату праці по будинку культури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</si>
</sst>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&quot;грн.&quot;_-;\-* #,##0.0\ &quot;грн.&quot;_-;_-* &quot;-&quot;??\ &quot;грн.&quot;_-;_-@_-"/>
    <numFmt numFmtId="173" formatCode="_-* #,##0\ &quot;грн.&quot;_-;\-* #,##0\ &quot;грн.&quot;_-;_-* &quot;-&quot;??\ &quot;грн.&quot;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#,##0_ ;[Red]\-#,##0\ "/>
    <numFmt numFmtId="184" formatCode="0.00_ ;[Red]\-0.00\ "/>
    <numFmt numFmtId="185" formatCode="[$-422]d\ mmmm\ yyyy&quot; р.&quot;"/>
  </numFmts>
  <fonts count="3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sz val="14"/>
      <name val="Times New Roman"/>
      <family val="1"/>
    </font>
    <font>
      <b/>
      <sz val="14"/>
      <color indexed="61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16"/>
      <color indexed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61"/>
      <name val="Times New Roman"/>
      <family val="1"/>
    </font>
    <font>
      <sz val="16"/>
      <color indexed="61"/>
      <name val="Times New Roman"/>
      <family val="1"/>
    </font>
    <font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1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b/>
      <sz val="17"/>
      <name val="Times New Roman"/>
      <family val="1"/>
    </font>
    <font>
      <b/>
      <i/>
      <sz val="17"/>
      <name val="Times New Roman"/>
      <family val="1"/>
    </font>
    <font>
      <b/>
      <u val="single"/>
      <sz val="14"/>
      <name val="Times New Roman"/>
      <family val="1"/>
    </font>
    <font>
      <b/>
      <sz val="2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49" fontId="3" fillId="3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5" borderId="0" xfId="0" applyFont="1" applyFill="1" applyBorder="1" applyAlignment="1">
      <alignment vertical="top"/>
    </xf>
    <xf numFmtId="0" fontId="8" fillId="5" borderId="0" xfId="0" applyFont="1" applyFill="1" applyBorder="1" applyAlignment="1">
      <alignment horizontal="center" vertical="top"/>
    </xf>
    <xf numFmtId="9" fontId="8" fillId="5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74" fontId="1" fillId="0" borderId="0" xfId="0" applyNumberFormat="1" applyFont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5" borderId="0" xfId="0" applyFont="1" applyFill="1" applyBorder="1" applyAlignment="1">
      <alignment horizontal="center" vertical="top"/>
    </xf>
    <xf numFmtId="9" fontId="18" fillId="5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center" vertical="top"/>
    </xf>
    <xf numFmtId="4" fontId="1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0" fontId="24" fillId="0" borderId="0" xfId="0" applyFont="1" applyFill="1" applyAlignment="1">
      <alignment vertical="top"/>
    </xf>
    <xf numFmtId="174" fontId="23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16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6" fillId="4" borderId="0" xfId="0" applyFont="1" applyFill="1" applyAlignment="1">
      <alignment vertical="top"/>
    </xf>
    <xf numFmtId="49" fontId="7" fillId="0" borderId="1" xfId="0" applyNumberFormat="1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3" borderId="1" xfId="0" applyFont="1" applyFill="1" applyBorder="1" applyAlignment="1">
      <alignment horizontal="left" vertical="top" wrapText="1"/>
    </xf>
    <xf numFmtId="4" fontId="21" fillId="3" borderId="1" xfId="0" applyNumberFormat="1" applyFont="1" applyFill="1" applyBorder="1" applyAlignment="1">
      <alignment horizontal="center" vertical="top"/>
    </xf>
    <xf numFmtId="0" fontId="21" fillId="6" borderId="0" xfId="0" applyFont="1" applyFill="1" applyAlignment="1">
      <alignment vertical="top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left" vertical="top"/>
    </xf>
    <xf numFmtId="0" fontId="22" fillId="6" borderId="0" xfId="0" applyFont="1" applyFill="1" applyAlignment="1">
      <alignment horizontal="center" vertical="top"/>
    </xf>
    <xf numFmtId="0" fontId="21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horizontal="center" vertical="top"/>
    </xf>
    <xf numFmtId="49" fontId="26" fillId="3" borderId="1" xfId="0" applyNumberFormat="1" applyFont="1" applyFill="1" applyBorder="1" applyAlignment="1">
      <alignment vertical="top" wrapText="1"/>
    </xf>
    <xf numFmtId="4" fontId="27" fillId="3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7" fillId="0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4" fontId="16" fillId="2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/>
    </xf>
    <xf numFmtId="49" fontId="3" fillId="7" borderId="1" xfId="0" applyNumberFormat="1" applyFont="1" applyFill="1" applyBorder="1" applyAlignment="1">
      <alignment vertical="top" wrapText="1"/>
    </xf>
    <xf numFmtId="4" fontId="3" fillId="7" borderId="1" xfId="0" applyNumberFormat="1" applyFont="1" applyFill="1" applyBorder="1" applyAlignment="1">
      <alignment horizontal="center" vertical="top" wrapText="1"/>
    </xf>
    <xf numFmtId="4" fontId="3" fillId="7" borderId="1" xfId="0" applyNumberFormat="1" applyFont="1" applyFill="1" applyBorder="1" applyAlignment="1">
      <alignment horizontal="center" vertical="top"/>
    </xf>
    <xf numFmtId="2" fontId="4" fillId="7" borderId="1" xfId="0" applyNumberFormat="1" applyFont="1" applyFill="1" applyBorder="1" applyAlignment="1">
      <alignment horizontal="center"/>
    </xf>
    <xf numFmtId="4" fontId="16" fillId="7" borderId="1" xfId="0" applyNumberFormat="1" applyFont="1" applyFill="1" applyBorder="1" applyAlignment="1">
      <alignment horizontal="center" vertical="top"/>
    </xf>
    <xf numFmtId="0" fontId="16" fillId="7" borderId="1" xfId="0" applyFont="1" applyFill="1" applyBorder="1" applyAlignment="1">
      <alignment vertical="top" wrapText="1"/>
    </xf>
    <xf numFmtId="4" fontId="25" fillId="7" borderId="1" xfId="0" applyNumberFormat="1" applyFont="1" applyFill="1" applyBorder="1" applyAlignment="1">
      <alignment horizontal="center" vertical="top" wrapText="1"/>
    </xf>
    <xf numFmtId="4" fontId="17" fillId="7" borderId="1" xfId="0" applyNumberFormat="1" applyFont="1" applyFill="1" applyBorder="1" applyAlignment="1">
      <alignment horizontal="center" vertical="top" wrapText="1"/>
    </xf>
    <xf numFmtId="0" fontId="9" fillId="7" borderId="0" xfId="0" applyFont="1" applyFill="1" applyAlignment="1">
      <alignment vertical="top"/>
    </xf>
    <xf numFmtId="49" fontId="16" fillId="7" borderId="1" xfId="0" applyNumberFormat="1" applyFont="1" applyFill="1" applyBorder="1" applyAlignment="1">
      <alignment vertical="top" wrapText="1"/>
    </xf>
    <xf numFmtId="4" fontId="17" fillId="7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5" borderId="6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0" fontId="4" fillId="7" borderId="0" xfId="0" applyFont="1" applyFill="1" applyAlignment="1">
      <alignment horizontal="justify"/>
    </xf>
    <xf numFmtId="0" fontId="7" fillId="0" borderId="0" xfId="0" applyFont="1" applyAlignment="1">
      <alignment horizontal="center" vertical="top"/>
    </xf>
    <xf numFmtId="0" fontId="16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3" fillId="7" borderId="1" xfId="0" applyFont="1" applyFill="1" applyBorder="1" applyAlignment="1">
      <alignment horizontal="center" vertical="top"/>
    </xf>
    <xf numFmtId="2" fontId="7" fillId="7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8" fillId="0" borderId="0" xfId="0" applyFont="1" applyFill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0" fillId="8" borderId="6" xfId="0" applyFont="1" applyFill="1" applyBorder="1" applyAlignment="1">
      <alignment horizontal="center" vertical="top"/>
    </xf>
    <xf numFmtId="0" fontId="10" fillId="8" borderId="4" xfId="0" applyFont="1" applyFill="1" applyBorder="1" applyAlignment="1">
      <alignment horizontal="center" vertical="top"/>
    </xf>
    <xf numFmtId="0" fontId="10" fillId="8" borderId="11" xfId="0" applyFont="1" applyFill="1" applyBorder="1" applyAlignment="1">
      <alignment horizontal="center" vertical="top"/>
    </xf>
    <xf numFmtId="0" fontId="16" fillId="0" borderId="5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5" fillId="4" borderId="5" xfId="0" applyFont="1" applyFill="1" applyBorder="1" applyAlignment="1">
      <alignment horizontal="center" vertical="top" wrapText="1"/>
    </xf>
    <xf numFmtId="0" fontId="25" fillId="4" borderId="1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60" zoomScaleNormal="75" workbookViewId="0" topLeftCell="A1">
      <pane xSplit="3" ySplit="14" topLeftCell="D5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54" sqref="B54:B62"/>
    </sheetView>
  </sheetViews>
  <sheetFormatPr defaultColWidth="9.00390625" defaultRowHeight="12.75"/>
  <cols>
    <col min="1" max="1" width="17.875" style="2" customWidth="1"/>
    <col min="2" max="2" width="80.875" style="2" customWidth="1"/>
    <col min="3" max="3" width="20.125" style="39" customWidth="1"/>
    <col min="4" max="4" width="21.00390625" style="39" customWidth="1"/>
    <col min="5" max="5" width="18.375" style="21" customWidth="1"/>
    <col min="6" max="6" width="0.37109375" style="21" hidden="1" customWidth="1"/>
    <col min="7" max="7" width="19.00390625" style="21" hidden="1" customWidth="1"/>
    <col min="8" max="8" width="19.75390625" style="21" customWidth="1"/>
    <col min="9" max="9" width="19.625" style="21" customWidth="1"/>
    <col min="10" max="10" width="17.625" style="21" customWidth="1"/>
    <col min="11" max="11" width="20.25390625" style="21" customWidth="1"/>
    <col min="12" max="12" width="16.625" style="21" customWidth="1"/>
    <col min="13" max="13" width="22.625" style="21" customWidth="1"/>
    <col min="14" max="14" width="18.125" style="21" customWidth="1"/>
    <col min="15" max="15" width="19.00390625" style="21" hidden="1" customWidth="1"/>
    <col min="16" max="16384" width="9.125" style="2" customWidth="1"/>
  </cols>
  <sheetData>
    <row r="1" spans="13:14" ht="20.25">
      <c r="M1" s="123" t="s">
        <v>98</v>
      </c>
      <c r="N1" s="123"/>
    </row>
    <row r="2" spans="13:14" ht="20.25">
      <c r="M2" s="123" t="s">
        <v>99</v>
      </c>
      <c r="N2" s="123"/>
    </row>
    <row r="3" ht="21" thickBot="1"/>
    <row r="4" spans="1:15" s="27" customFormat="1" ht="30.75" customHeight="1" thickBot="1">
      <c r="A4" s="139" t="s">
        <v>104</v>
      </c>
      <c r="B4" s="139"/>
      <c r="C4" s="139"/>
      <c r="D4" s="139"/>
      <c r="M4" s="56" t="s">
        <v>107</v>
      </c>
      <c r="O4" s="58"/>
    </row>
    <row r="5" spans="1:4" s="27" customFormat="1" ht="21" customHeight="1">
      <c r="A5" s="139"/>
      <c r="B5" s="139"/>
      <c r="C5" s="139"/>
      <c r="D5" s="139"/>
    </row>
    <row r="6" spans="1:3" s="27" customFormat="1" ht="21" customHeight="1">
      <c r="A6" s="57" t="s">
        <v>96</v>
      </c>
      <c r="B6" s="118"/>
      <c r="C6" s="118"/>
    </row>
    <row r="7" spans="1:3" s="27" customFormat="1" ht="45.75" customHeight="1">
      <c r="A7" s="138" t="s">
        <v>105</v>
      </c>
      <c r="B7" s="138"/>
      <c r="C7" s="138"/>
    </row>
    <row r="8" spans="1:4" s="27" customFormat="1" ht="47.25" customHeight="1">
      <c r="A8" s="130" t="s">
        <v>106</v>
      </c>
      <c r="B8" s="130"/>
      <c r="C8" s="130"/>
      <c r="D8" s="130"/>
    </row>
    <row r="9" spans="1:3" s="27" customFormat="1" ht="19.5" customHeight="1">
      <c r="A9" s="120"/>
      <c r="B9" s="119"/>
      <c r="C9" s="119"/>
    </row>
    <row r="10" spans="1:15" s="28" customFormat="1" ht="75" customHeight="1">
      <c r="A10" s="131" t="s">
        <v>103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21" t="s">
        <v>14</v>
      </c>
    </row>
    <row r="11" spans="1:15" ht="58.5" customHeight="1">
      <c r="A11" s="145" t="s">
        <v>35</v>
      </c>
      <c r="B11" s="129" t="s">
        <v>4</v>
      </c>
      <c r="C11" s="132" t="s">
        <v>25</v>
      </c>
      <c r="D11" s="143" t="s">
        <v>34</v>
      </c>
      <c r="E11" s="136" t="s">
        <v>94</v>
      </c>
      <c r="F11" s="133" t="s">
        <v>87</v>
      </c>
      <c r="G11" s="114"/>
      <c r="H11" s="135" t="s">
        <v>84</v>
      </c>
      <c r="I11" s="135"/>
      <c r="J11" s="135"/>
      <c r="K11" s="132" t="s">
        <v>11</v>
      </c>
      <c r="L11" s="132"/>
      <c r="M11" s="143" t="s">
        <v>97</v>
      </c>
      <c r="N11" s="143" t="s">
        <v>19</v>
      </c>
      <c r="O11" s="147" t="s">
        <v>74</v>
      </c>
    </row>
    <row r="12" spans="1:15" ht="61.5" customHeight="1">
      <c r="A12" s="146"/>
      <c r="B12" s="129"/>
      <c r="C12" s="132"/>
      <c r="D12" s="144"/>
      <c r="E12" s="137"/>
      <c r="F12" s="134"/>
      <c r="G12" s="116" t="s">
        <v>23</v>
      </c>
      <c r="H12" s="115" t="s">
        <v>88</v>
      </c>
      <c r="I12" s="117" t="s">
        <v>85</v>
      </c>
      <c r="J12" s="117" t="s">
        <v>86</v>
      </c>
      <c r="K12" s="113" t="s">
        <v>12</v>
      </c>
      <c r="L12" s="113" t="s">
        <v>13</v>
      </c>
      <c r="M12" s="144"/>
      <c r="N12" s="144"/>
      <c r="O12" s="148"/>
    </row>
    <row r="13" spans="1:15" ht="20.25">
      <c r="A13" s="3">
        <v>1</v>
      </c>
      <c r="B13" s="3">
        <v>2</v>
      </c>
      <c r="C13" s="33">
        <v>3</v>
      </c>
      <c r="D13" s="3">
        <v>4</v>
      </c>
      <c r="E13" s="3">
        <v>5</v>
      </c>
      <c r="F13" s="33">
        <v>6</v>
      </c>
      <c r="G13" s="3">
        <v>7</v>
      </c>
      <c r="H13" s="3">
        <v>6</v>
      </c>
      <c r="I13" s="33">
        <v>7</v>
      </c>
      <c r="J13" s="3">
        <v>8</v>
      </c>
      <c r="K13" s="3">
        <v>9</v>
      </c>
      <c r="L13" s="33">
        <v>10</v>
      </c>
      <c r="M13" s="3">
        <v>11</v>
      </c>
      <c r="N13" s="3">
        <v>12</v>
      </c>
      <c r="O13" s="33">
        <v>13</v>
      </c>
    </row>
    <row r="14" spans="1:15" ht="24" customHeight="1">
      <c r="A14" s="140" t="s">
        <v>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2"/>
    </row>
    <row r="15" spans="1:15" s="66" customFormat="1" ht="26.25" customHeight="1">
      <c r="A15" s="30">
        <v>10000</v>
      </c>
      <c r="B15" s="31" t="s">
        <v>0</v>
      </c>
      <c r="C15" s="42">
        <f aca="true" t="shared" si="0" ref="C15:O15">SUM(C16:C17)</f>
        <v>126000</v>
      </c>
      <c r="D15" s="42">
        <f t="shared" si="0"/>
        <v>16200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126000</v>
      </c>
      <c r="I15" s="42">
        <f t="shared" si="0"/>
        <v>0</v>
      </c>
      <c r="J15" s="42">
        <f t="shared" si="0"/>
        <v>0</v>
      </c>
      <c r="K15" s="42">
        <f t="shared" si="0"/>
        <v>0</v>
      </c>
      <c r="L15" s="42">
        <f t="shared" si="0"/>
        <v>0</v>
      </c>
      <c r="M15" s="42">
        <f t="shared" si="0"/>
        <v>0</v>
      </c>
      <c r="N15" s="42">
        <f t="shared" si="0"/>
        <v>0</v>
      </c>
      <c r="O15" s="42">
        <f t="shared" si="0"/>
        <v>0</v>
      </c>
    </row>
    <row r="16" spans="1:15" s="1" customFormat="1" ht="33" customHeight="1">
      <c r="A16" s="4" t="s">
        <v>38</v>
      </c>
      <c r="B16" s="101" t="s">
        <v>118</v>
      </c>
      <c r="C16" s="46">
        <v>109800</v>
      </c>
      <c r="D16" s="46">
        <f>E16+F16+G16+K16+L16+M16+N16</f>
        <v>0</v>
      </c>
      <c r="E16" s="46"/>
      <c r="F16" s="46"/>
      <c r="G16" s="46"/>
      <c r="H16" s="46">
        <v>109800</v>
      </c>
      <c r="I16" s="46"/>
      <c r="J16" s="46"/>
      <c r="K16" s="46"/>
      <c r="L16" s="46"/>
      <c r="M16" s="46"/>
      <c r="N16" s="46"/>
      <c r="O16" s="43">
        <f>C16-E16-F16-G16-K16-L16-M16-N16-H16-I16-J16</f>
        <v>0</v>
      </c>
    </row>
    <row r="17" spans="1:15" s="1" customFormat="1" ht="26.25" customHeight="1">
      <c r="A17" s="4" t="s">
        <v>38</v>
      </c>
      <c r="B17" s="101" t="s">
        <v>56</v>
      </c>
      <c r="C17" s="46">
        <v>16200</v>
      </c>
      <c r="D17" s="46">
        <f>E17+F17+G17+K17+L17+M17+N17+H17</f>
        <v>16200</v>
      </c>
      <c r="E17" s="46"/>
      <c r="F17" s="46"/>
      <c r="G17" s="46"/>
      <c r="H17" s="46">
        <v>16200</v>
      </c>
      <c r="I17" s="46"/>
      <c r="J17" s="46"/>
      <c r="K17" s="46"/>
      <c r="L17" s="46"/>
      <c r="M17" s="46"/>
      <c r="N17" s="46"/>
      <c r="O17" s="43">
        <f>C17-E17-F17-G17-K17-L17-M17-N17-H17-I17-J17</f>
        <v>0</v>
      </c>
    </row>
    <row r="18" spans="1:15" s="69" customFormat="1" ht="22.5" customHeight="1">
      <c r="A18" s="30">
        <v>70000</v>
      </c>
      <c r="B18" s="32" t="s">
        <v>1</v>
      </c>
      <c r="C18" s="42">
        <f aca="true" t="shared" si="1" ref="C18:O18">SUM(C19:C32)</f>
        <v>-146081</v>
      </c>
      <c r="D18" s="42">
        <f t="shared" si="1"/>
        <v>-146081</v>
      </c>
      <c r="E18" s="42">
        <f>SUM(E19:E32)</f>
        <v>-828839</v>
      </c>
      <c r="F18" s="42">
        <f>SUM(F19:F32)</f>
        <v>0</v>
      </c>
      <c r="G18" s="42">
        <f>SUM(G19:G32)</f>
        <v>0</v>
      </c>
      <c r="H18" s="42">
        <f>SUM(H19:H32)</f>
        <v>0</v>
      </c>
      <c r="I18" s="42">
        <f t="shared" si="1"/>
        <v>7772</v>
      </c>
      <c r="J18" s="42">
        <f t="shared" si="1"/>
        <v>70000</v>
      </c>
      <c r="K18" s="42">
        <f t="shared" si="1"/>
        <v>553000</v>
      </c>
      <c r="L18" s="42">
        <f t="shared" si="1"/>
        <v>0</v>
      </c>
      <c r="M18" s="42">
        <f t="shared" si="1"/>
        <v>2500</v>
      </c>
      <c r="N18" s="42">
        <f t="shared" si="1"/>
        <v>49486</v>
      </c>
      <c r="O18" s="42">
        <f t="shared" si="1"/>
        <v>0</v>
      </c>
    </row>
    <row r="19" spans="1:15" s="64" customFormat="1" ht="37.5">
      <c r="A19" s="34" t="s">
        <v>39</v>
      </c>
      <c r="B19" s="81" t="s">
        <v>57</v>
      </c>
      <c r="C19" s="43">
        <v>300000</v>
      </c>
      <c r="D19" s="46">
        <f>E19+F19+G19+K19+L19+M19+N19+H19+I19+J19</f>
        <v>300000</v>
      </c>
      <c r="E19" s="43"/>
      <c r="F19" s="43"/>
      <c r="G19" s="43"/>
      <c r="H19" s="43"/>
      <c r="I19" s="43"/>
      <c r="J19" s="43"/>
      <c r="K19" s="43">
        <v>300000</v>
      </c>
      <c r="L19" s="43"/>
      <c r="M19" s="43"/>
      <c r="N19" s="43"/>
      <c r="O19" s="43">
        <f>C19-E19-F19-G19-K19-L19-M19-N19-H19-I19-J19</f>
        <v>0</v>
      </c>
    </row>
    <row r="20" spans="1:15" s="64" customFormat="1" ht="20.25">
      <c r="A20" s="34" t="s">
        <v>39</v>
      </c>
      <c r="B20" s="81" t="s">
        <v>63</v>
      </c>
      <c r="C20" s="43">
        <v>2500</v>
      </c>
      <c r="D20" s="46">
        <f aca="true" t="shared" si="2" ref="D20:D32">E20+F20+G20+K20+L20+M20+N20+H20+I20+J20</f>
        <v>2500</v>
      </c>
      <c r="E20" s="43"/>
      <c r="F20" s="43"/>
      <c r="G20" s="43"/>
      <c r="H20" s="43"/>
      <c r="I20" s="43"/>
      <c r="J20" s="43"/>
      <c r="K20" s="43"/>
      <c r="L20" s="43"/>
      <c r="M20" s="43">
        <v>2500</v>
      </c>
      <c r="N20" s="43"/>
      <c r="O20" s="43">
        <f aca="true" t="shared" si="3" ref="O20:O32">C20-E20-F20-G20-K20-L20-M20-N20-H20-I20-J20</f>
        <v>0</v>
      </c>
    </row>
    <row r="21" spans="1:15" s="64" customFormat="1" ht="1.5" customHeight="1">
      <c r="A21" s="34" t="s">
        <v>39</v>
      </c>
      <c r="B21" s="81"/>
      <c r="C21" s="43"/>
      <c r="D21" s="46">
        <f t="shared" si="2"/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>
        <f t="shared" si="3"/>
        <v>0</v>
      </c>
    </row>
    <row r="22" spans="1:15" s="64" customFormat="1" ht="37.5">
      <c r="A22" s="34" t="s">
        <v>39</v>
      </c>
      <c r="B22" s="81" t="s">
        <v>60</v>
      </c>
      <c r="C22" s="43">
        <v>20000</v>
      </c>
      <c r="D22" s="46">
        <f t="shared" si="2"/>
        <v>20000</v>
      </c>
      <c r="E22" s="43"/>
      <c r="F22" s="43"/>
      <c r="G22" s="43"/>
      <c r="H22" s="43"/>
      <c r="I22" s="43"/>
      <c r="J22" s="43"/>
      <c r="K22" s="43">
        <v>20000</v>
      </c>
      <c r="L22" s="43"/>
      <c r="M22" s="43"/>
      <c r="N22" s="43"/>
      <c r="O22" s="43">
        <f t="shared" si="3"/>
        <v>0</v>
      </c>
    </row>
    <row r="23" spans="1:15" s="64" customFormat="1" ht="37.5">
      <c r="A23" s="34" t="s">
        <v>39</v>
      </c>
      <c r="B23" s="81" t="s">
        <v>58</v>
      </c>
      <c r="C23" s="43">
        <v>65000</v>
      </c>
      <c r="D23" s="46">
        <f t="shared" si="2"/>
        <v>65000</v>
      </c>
      <c r="E23" s="43"/>
      <c r="F23" s="43"/>
      <c r="G23" s="43"/>
      <c r="H23" s="43"/>
      <c r="I23" s="43"/>
      <c r="J23" s="43"/>
      <c r="K23" s="43">
        <v>65000</v>
      </c>
      <c r="L23" s="43"/>
      <c r="M23" s="43"/>
      <c r="N23" s="43"/>
      <c r="O23" s="43">
        <f t="shared" si="3"/>
        <v>0</v>
      </c>
    </row>
    <row r="24" spans="1:15" s="64" customFormat="1" ht="37.5">
      <c r="A24" s="34" t="s">
        <v>39</v>
      </c>
      <c r="B24" s="101" t="s">
        <v>51</v>
      </c>
      <c r="C24" s="43">
        <v>20000</v>
      </c>
      <c r="D24" s="46">
        <f t="shared" si="2"/>
        <v>20000</v>
      </c>
      <c r="E24" s="43"/>
      <c r="F24" s="43"/>
      <c r="G24" s="43"/>
      <c r="H24" s="43"/>
      <c r="I24" s="43"/>
      <c r="J24" s="43"/>
      <c r="K24" s="43">
        <v>20000</v>
      </c>
      <c r="L24" s="43"/>
      <c r="M24" s="43"/>
      <c r="N24" s="43"/>
      <c r="O24" s="43">
        <f t="shared" si="3"/>
        <v>0</v>
      </c>
    </row>
    <row r="25" spans="1:15" s="64" customFormat="1" ht="57.75" customHeight="1">
      <c r="A25" s="34" t="s">
        <v>39</v>
      </c>
      <c r="B25" s="101" t="s">
        <v>61</v>
      </c>
      <c r="C25" s="43">
        <v>3000</v>
      </c>
      <c r="D25" s="46">
        <f t="shared" si="2"/>
        <v>3000</v>
      </c>
      <c r="E25" s="43"/>
      <c r="F25" s="43"/>
      <c r="G25" s="43"/>
      <c r="H25" s="43"/>
      <c r="I25" s="43"/>
      <c r="J25" s="43"/>
      <c r="K25" s="43">
        <v>3000</v>
      </c>
      <c r="L25" s="43"/>
      <c r="M25" s="43"/>
      <c r="N25" s="43"/>
      <c r="O25" s="43">
        <f t="shared" si="3"/>
        <v>0</v>
      </c>
    </row>
    <row r="26" spans="1:15" s="64" customFormat="1" ht="63" customHeight="1">
      <c r="A26" s="34" t="s">
        <v>39</v>
      </c>
      <c r="B26" s="81" t="s">
        <v>62</v>
      </c>
      <c r="C26" s="43">
        <v>100000</v>
      </c>
      <c r="D26" s="46">
        <f t="shared" si="2"/>
        <v>100000</v>
      </c>
      <c r="E26" s="43"/>
      <c r="F26" s="43"/>
      <c r="G26" s="43"/>
      <c r="H26" s="43"/>
      <c r="I26" s="43"/>
      <c r="J26" s="43"/>
      <c r="K26" s="43">
        <v>100000</v>
      </c>
      <c r="L26" s="43"/>
      <c r="M26" s="43"/>
      <c r="N26" s="43"/>
      <c r="O26" s="43">
        <f t="shared" si="3"/>
        <v>0</v>
      </c>
    </row>
    <row r="27" spans="1:15" s="64" customFormat="1" ht="42" customHeight="1">
      <c r="A27" s="34" t="s">
        <v>39</v>
      </c>
      <c r="B27" s="81" t="s">
        <v>36</v>
      </c>
      <c r="C27" s="43">
        <v>25000</v>
      </c>
      <c r="D27" s="46">
        <f t="shared" si="2"/>
        <v>25000</v>
      </c>
      <c r="E27" s="43"/>
      <c r="F27" s="43"/>
      <c r="G27" s="43"/>
      <c r="H27" s="43"/>
      <c r="I27" s="43"/>
      <c r="J27" s="43"/>
      <c r="K27" s="43">
        <v>25000</v>
      </c>
      <c r="L27" s="43"/>
      <c r="M27" s="43"/>
      <c r="N27" s="43"/>
      <c r="O27" s="43">
        <f t="shared" si="3"/>
        <v>0</v>
      </c>
    </row>
    <row r="28" spans="1:15" s="64" customFormat="1" ht="21" customHeight="1">
      <c r="A28" s="34" t="s">
        <v>92</v>
      </c>
      <c r="B28" s="81" t="s">
        <v>93</v>
      </c>
      <c r="C28" s="43">
        <v>-828839</v>
      </c>
      <c r="D28" s="46">
        <f t="shared" si="2"/>
        <v>-828839</v>
      </c>
      <c r="E28" s="43">
        <v>-828839</v>
      </c>
      <c r="F28" s="43"/>
      <c r="G28" s="43"/>
      <c r="H28" s="43"/>
      <c r="I28" s="43"/>
      <c r="J28" s="43"/>
      <c r="K28" s="43"/>
      <c r="L28" s="43"/>
      <c r="M28" s="43"/>
      <c r="N28" s="43"/>
      <c r="O28" s="43">
        <f t="shared" si="3"/>
        <v>0</v>
      </c>
    </row>
    <row r="29" spans="1:15" s="64" customFormat="1" ht="36" customHeight="1">
      <c r="A29" s="34" t="s">
        <v>39</v>
      </c>
      <c r="B29" s="81" t="s">
        <v>78</v>
      </c>
      <c r="C29" s="43">
        <v>70000</v>
      </c>
      <c r="D29" s="46">
        <f t="shared" si="2"/>
        <v>70000</v>
      </c>
      <c r="E29" s="43"/>
      <c r="F29" s="43"/>
      <c r="G29" s="43"/>
      <c r="H29" s="43"/>
      <c r="I29" s="43"/>
      <c r="J29" s="43">
        <v>70000</v>
      </c>
      <c r="K29" s="43"/>
      <c r="L29" s="43"/>
      <c r="M29" s="43"/>
      <c r="N29" s="43"/>
      <c r="O29" s="43">
        <f t="shared" si="3"/>
        <v>0</v>
      </c>
    </row>
    <row r="30" spans="1:15" s="64" customFormat="1" ht="49.5" customHeight="1">
      <c r="A30" s="34" t="s">
        <v>39</v>
      </c>
      <c r="B30" s="81" t="s">
        <v>95</v>
      </c>
      <c r="C30" s="43">
        <v>49486</v>
      </c>
      <c r="D30" s="46">
        <f t="shared" si="2"/>
        <v>49486</v>
      </c>
      <c r="E30" s="43"/>
      <c r="F30" s="43"/>
      <c r="G30" s="43"/>
      <c r="H30" s="43"/>
      <c r="I30" s="43"/>
      <c r="J30" s="43"/>
      <c r="K30" s="43"/>
      <c r="L30" s="43"/>
      <c r="M30" s="43"/>
      <c r="N30" s="43">
        <v>49486</v>
      </c>
      <c r="O30" s="43">
        <f t="shared" si="3"/>
        <v>0</v>
      </c>
    </row>
    <row r="31" spans="1:15" s="64" customFormat="1" ht="49.5" customHeight="1">
      <c r="A31" s="34" t="s">
        <v>39</v>
      </c>
      <c r="B31" s="81" t="s">
        <v>108</v>
      </c>
      <c r="C31" s="43">
        <v>20000</v>
      </c>
      <c r="D31" s="46">
        <f t="shared" si="2"/>
        <v>20000</v>
      </c>
      <c r="E31" s="43"/>
      <c r="F31" s="43"/>
      <c r="G31" s="43"/>
      <c r="H31" s="43"/>
      <c r="I31" s="43"/>
      <c r="J31" s="43"/>
      <c r="K31" s="43">
        <v>20000</v>
      </c>
      <c r="L31" s="43"/>
      <c r="M31" s="43"/>
      <c r="N31" s="43"/>
      <c r="O31" s="43">
        <f t="shared" si="3"/>
        <v>0</v>
      </c>
    </row>
    <row r="32" spans="1:15" s="64" customFormat="1" ht="37.5" customHeight="1">
      <c r="A32" s="34" t="s">
        <v>77</v>
      </c>
      <c r="B32" s="81" t="s">
        <v>80</v>
      </c>
      <c r="C32" s="43">
        <v>7772</v>
      </c>
      <c r="D32" s="46">
        <f t="shared" si="2"/>
        <v>7772</v>
      </c>
      <c r="E32" s="43"/>
      <c r="F32" s="43"/>
      <c r="G32" s="43"/>
      <c r="H32" s="43"/>
      <c r="I32" s="43">
        <v>7772</v>
      </c>
      <c r="J32" s="43"/>
      <c r="K32" s="43"/>
      <c r="L32" s="43"/>
      <c r="M32" s="43"/>
      <c r="N32" s="43"/>
      <c r="O32" s="43">
        <f t="shared" si="3"/>
        <v>0</v>
      </c>
    </row>
    <row r="33" spans="1:15" s="69" customFormat="1" ht="24" customHeight="1">
      <c r="A33" s="30">
        <v>80000</v>
      </c>
      <c r="B33" s="32" t="s">
        <v>2</v>
      </c>
      <c r="C33" s="42">
        <f>C34+C38</f>
        <v>312496</v>
      </c>
      <c r="D33" s="42">
        <f aca="true" t="shared" si="4" ref="D33:O33">D34+D38</f>
        <v>312496</v>
      </c>
      <c r="E33" s="42">
        <f t="shared" si="4"/>
        <v>0</v>
      </c>
      <c r="F33" s="42">
        <f t="shared" si="4"/>
        <v>0</v>
      </c>
      <c r="G33" s="42">
        <f t="shared" si="4"/>
        <v>0</v>
      </c>
      <c r="H33" s="42">
        <f t="shared" si="4"/>
        <v>129496</v>
      </c>
      <c r="I33" s="42">
        <f t="shared" si="4"/>
        <v>0</v>
      </c>
      <c r="J33" s="42">
        <f t="shared" si="4"/>
        <v>0</v>
      </c>
      <c r="K33" s="42">
        <f t="shared" si="4"/>
        <v>173000</v>
      </c>
      <c r="L33" s="42">
        <f t="shared" si="4"/>
        <v>0</v>
      </c>
      <c r="M33" s="42">
        <f t="shared" si="4"/>
        <v>10000</v>
      </c>
      <c r="N33" s="42">
        <f t="shared" si="4"/>
        <v>0</v>
      </c>
      <c r="O33" s="42">
        <f t="shared" si="4"/>
        <v>0</v>
      </c>
    </row>
    <row r="34" spans="1:15" s="70" customFormat="1" ht="18.75" customHeight="1">
      <c r="A34" s="30">
        <v>80101</v>
      </c>
      <c r="B34" s="32" t="s">
        <v>9</v>
      </c>
      <c r="C34" s="42">
        <f aca="true" t="shared" si="5" ref="C34:O34">SUM(C35:C37)</f>
        <v>119396</v>
      </c>
      <c r="D34" s="42">
        <f t="shared" si="5"/>
        <v>119396</v>
      </c>
      <c r="E34" s="42">
        <f t="shared" si="5"/>
        <v>0</v>
      </c>
      <c r="F34" s="42">
        <f t="shared" si="5"/>
        <v>0</v>
      </c>
      <c r="G34" s="42">
        <f t="shared" si="5"/>
        <v>0</v>
      </c>
      <c r="H34" s="42">
        <f t="shared" si="5"/>
        <v>119396</v>
      </c>
      <c r="I34" s="42">
        <f t="shared" si="5"/>
        <v>0</v>
      </c>
      <c r="J34" s="42">
        <f t="shared" si="5"/>
        <v>0</v>
      </c>
      <c r="K34" s="42">
        <f t="shared" si="5"/>
        <v>0</v>
      </c>
      <c r="L34" s="42">
        <f t="shared" si="5"/>
        <v>0</v>
      </c>
      <c r="M34" s="42">
        <f t="shared" si="5"/>
        <v>0</v>
      </c>
      <c r="N34" s="42">
        <f t="shared" si="5"/>
        <v>0</v>
      </c>
      <c r="O34" s="42">
        <f t="shared" si="5"/>
        <v>0</v>
      </c>
    </row>
    <row r="35" spans="1:15" s="6" customFormat="1" ht="19.5" customHeight="1">
      <c r="A35" s="5" t="s">
        <v>40</v>
      </c>
      <c r="B35" s="81" t="s">
        <v>53</v>
      </c>
      <c r="C35" s="45">
        <v>57659</v>
      </c>
      <c r="D35" s="46">
        <f>E35+F35+G35+K35+L35+M35+N35+H35+I35+J35</f>
        <v>57659</v>
      </c>
      <c r="E35" s="43"/>
      <c r="F35" s="43"/>
      <c r="G35" s="43"/>
      <c r="H35" s="43">
        <v>57659</v>
      </c>
      <c r="I35" s="43"/>
      <c r="J35" s="43"/>
      <c r="K35" s="43"/>
      <c r="L35" s="43"/>
      <c r="M35" s="43"/>
      <c r="N35" s="43"/>
      <c r="O35" s="46">
        <f>C35-E35-F35-G35-K35-L35-M35-N35-H35-I35-J35</f>
        <v>0</v>
      </c>
    </row>
    <row r="36" spans="1:15" s="6" customFormat="1" ht="19.5" customHeight="1">
      <c r="A36" s="5" t="s">
        <v>40</v>
      </c>
      <c r="B36" s="81" t="s">
        <v>55</v>
      </c>
      <c r="C36" s="45">
        <v>61737</v>
      </c>
      <c r="D36" s="46">
        <f>E36+F36+G36+K36+L36+M36+N36+H36+I36+J36</f>
        <v>61737</v>
      </c>
      <c r="E36" s="43"/>
      <c r="F36" s="43"/>
      <c r="G36" s="43"/>
      <c r="H36" s="43">
        <v>61737</v>
      </c>
      <c r="I36" s="43"/>
      <c r="J36" s="43"/>
      <c r="K36" s="43"/>
      <c r="L36" s="43"/>
      <c r="M36" s="43"/>
      <c r="N36" s="43"/>
      <c r="O36" s="46">
        <f>C36-E36-F36-G36-K36-L36-M36-N36-H36-I36-J36</f>
        <v>0</v>
      </c>
    </row>
    <row r="37" spans="1:15" s="6" customFormat="1" ht="0.75" customHeight="1">
      <c r="A37" s="5"/>
      <c r="B37" s="81"/>
      <c r="C37" s="45"/>
      <c r="D37" s="46">
        <f>E37+F37+G37+K37+L37+M37+N37+H37+I37+J37</f>
        <v>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6">
        <f>C37-E37-F37-G37-K37-L37-M37-N37-H37-I37-J37</f>
        <v>0</v>
      </c>
    </row>
    <row r="38" spans="1:15" s="71" customFormat="1" ht="19.5" customHeight="1">
      <c r="A38" s="30">
        <v>80800</v>
      </c>
      <c r="B38" s="7" t="s">
        <v>10</v>
      </c>
      <c r="C38" s="47">
        <f aca="true" t="shared" si="6" ref="C38:O38">SUM(C39:C43)</f>
        <v>193100</v>
      </c>
      <c r="D38" s="47">
        <f t="shared" si="6"/>
        <v>193100</v>
      </c>
      <c r="E38" s="47">
        <f>SUM(E39:E43)</f>
        <v>0</v>
      </c>
      <c r="F38" s="47">
        <f>SUM(F39:F43)</f>
        <v>0</v>
      </c>
      <c r="G38" s="47">
        <f>SUM(G39:G43)</f>
        <v>0</v>
      </c>
      <c r="H38" s="47">
        <f>SUM(H39:H43)</f>
        <v>10100</v>
      </c>
      <c r="I38" s="47">
        <f t="shared" si="6"/>
        <v>0</v>
      </c>
      <c r="J38" s="47">
        <f t="shared" si="6"/>
        <v>0</v>
      </c>
      <c r="K38" s="47">
        <f t="shared" si="6"/>
        <v>173000</v>
      </c>
      <c r="L38" s="47">
        <f t="shared" si="6"/>
        <v>0</v>
      </c>
      <c r="M38" s="47">
        <f t="shared" si="6"/>
        <v>10000</v>
      </c>
      <c r="N38" s="47">
        <f t="shared" si="6"/>
        <v>0</v>
      </c>
      <c r="O38" s="47">
        <f t="shared" si="6"/>
        <v>0</v>
      </c>
    </row>
    <row r="39" spans="1:15" s="9" customFormat="1" ht="39" customHeight="1">
      <c r="A39" s="4" t="s">
        <v>41</v>
      </c>
      <c r="B39" s="81" t="s">
        <v>59</v>
      </c>
      <c r="C39" s="45">
        <v>40000</v>
      </c>
      <c r="D39" s="46">
        <f>E39+F39+G39+K39+L39+M39+N39+I39+H39</f>
        <v>40000</v>
      </c>
      <c r="E39" s="49"/>
      <c r="F39" s="49"/>
      <c r="G39" s="49"/>
      <c r="H39" s="49"/>
      <c r="I39" s="49"/>
      <c r="J39" s="49"/>
      <c r="K39" s="49">
        <v>40000</v>
      </c>
      <c r="L39" s="49"/>
      <c r="M39" s="49"/>
      <c r="N39" s="49"/>
      <c r="O39" s="46">
        <f>C39-E39-F39-G39-K39-L39-M39-N39-I39-H39</f>
        <v>0</v>
      </c>
    </row>
    <row r="40" spans="1:15" s="9" customFormat="1" ht="18.75" customHeight="1">
      <c r="A40" s="4" t="s">
        <v>41</v>
      </c>
      <c r="B40" s="81" t="s">
        <v>65</v>
      </c>
      <c r="C40" s="45">
        <v>10000</v>
      </c>
      <c r="D40" s="46">
        <f>E40+F40+G40+K40+L40+M40+N40+I40+H40</f>
        <v>10000</v>
      </c>
      <c r="E40" s="49"/>
      <c r="F40" s="49"/>
      <c r="G40" s="49"/>
      <c r="H40" s="49"/>
      <c r="I40" s="49"/>
      <c r="J40" s="49"/>
      <c r="K40" s="49"/>
      <c r="L40" s="49"/>
      <c r="M40" s="49">
        <v>10000</v>
      </c>
      <c r="N40" s="49"/>
      <c r="O40" s="46">
        <f>C40-E40-F40-G40-K40-L40-M40-N40-I40-H40</f>
        <v>0</v>
      </c>
    </row>
    <row r="41" spans="1:15" s="9" customFormat="1" ht="22.5" customHeight="1">
      <c r="A41" s="4" t="s">
        <v>41</v>
      </c>
      <c r="B41" s="67" t="s">
        <v>37</v>
      </c>
      <c r="C41" s="45">
        <v>10100</v>
      </c>
      <c r="D41" s="46">
        <f>E41+F41+G41+K41+L41+M41+N41+I41+H41</f>
        <v>10100</v>
      </c>
      <c r="E41" s="49"/>
      <c r="F41" s="49"/>
      <c r="G41" s="49"/>
      <c r="H41" s="49">
        <v>10100</v>
      </c>
      <c r="I41" s="49"/>
      <c r="J41" s="49"/>
      <c r="K41" s="49"/>
      <c r="L41" s="49"/>
      <c r="M41" s="49"/>
      <c r="N41" s="49"/>
      <c r="O41" s="46">
        <f>C41-E41-F41-G41-K41-L41-M41-N41-I41-H41</f>
        <v>0</v>
      </c>
    </row>
    <row r="42" spans="1:15" s="9" customFormat="1" ht="37.5" customHeight="1">
      <c r="A42" s="4" t="s">
        <v>41</v>
      </c>
      <c r="B42" s="67" t="s">
        <v>109</v>
      </c>
      <c r="C42" s="45">
        <v>33000</v>
      </c>
      <c r="D42" s="46">
        <f>E42+F42+G42+K42+L42+M42+N42+I42+H42</f>
        <v>33000</v>
      </c>
      <c r="E42" s="49"/>
      <c r="F42" s="49"/>
      <c r="G42" s="49"/>
      <c r="H42" s="49"/>
      <c r="I42" s="49"/>
      <c r="J42" s="49"/>
      <c r="K42" s="49">
        <v>33000</v>
      </c>
      <c r="L42" s="49"/>
      <c r="M42" s="49"/>
      <c r="N42" s="49"/>
      <c r="O42" s="46">
        <f>C42-E42-F42-G42-K42-L42-M42-N42-I42-H42</f>
        <v>0</v>
      </c>
    </row>
    <row r="43" spans="1:15" s="65" customFormat="1" ht="43.5" customHeight="1">
      <c r="A43" s="4" t="s">
        <v>41</v>
      </c>
      <c r="B43" s="124" t="s">
        <v>110</v>
      </c>
      <c r="C43" s="125">
        <v>100000</v>
      </c>
      <c r="D43" s="46">
        <f>E43+F43+G43+K43+L43+M43+N43</f>
        <v>100000</v>
      </c>
      <c r="E43" s="49"/>
      <c r="F43" s="49"/>
      <c r="G43" s="49"/>
      <c r="H43" s="49"/>
      <c r="I43" s="49"/>
      <c r="J43" s="49"/>
      <c r="K43" s="49">
        <v>100000</v>
      </c>
      <c r="L43" s="49"/>
      <c r="M43" s="49"/>
      <c r="N43" s="49"/>
      <c r="O43" s="46">
        <f>C43-E43-F43-G43-K43-L43-M43-N43</f>
        <v>0</v>
      </c>
    </row>
    <row r="44" spans="1:15" s="65" customFormat="1" ht="20.25" customHeight="1">
      <c r="A44" s="30">
        <v>90000</v>
      </c>
      <c r="B44" s="7" t="s">
        <v>26</v>
      </c>
      <c r="C44" s="47">
        <f aca="true" t="shared" si="7" ref="C44:O44">SUM(C45:C46)</f>
        <v>12000</v>
      </c>
      <c r="D44" s="47">
        <f t="shared" si="7"/>
        <v>12000</v>
      </c>
      <c r="E44" s="47">
        <f>SUM(E45:E46)</f>
        <v>0</v>
      </c>
      <c r="F44" s="47">
        <f>SUM(F45:F46)</f>
        <v>0</v>
      </c>
      <c r="G44" s="47">
        <f>SUM(G45:G46)</f>
        <v>0</v>
      </c>
      <c r="H44" s="47">
        <f>SUM(H45:H46)</f>
        <v>0</v>
      </c>
      <c r="I44" s="47">
        <f t="shared" si="7"/>
        <v>0</v>
      </c>
      <c r="J44" s="47">
        <f t="shared" si="7"/>
        <v>0</v>
      </c>
      <c r="K44" s="47">
        <f t="shared" si="7"/>
        <v>0</v>
      </c>
      <c r="L44" s="47">
        <f t="shared" si="7"/>
        <v>0</v>
      </c>
      <c r="M44" s="47">
        <f t="shared" si="7"/>
        <v>12000</v>
      </c>
      <c r="N44" s="47">
        <f t="shared" si="7"/>
        <v>0</v>
      </c>
      <c r="O44" s="47">
        <f t="shared" si="7"/>
        <v>0</v>
      </c>
    </row>
    <row r="45" spans="1:15" s="107" customFormat="1" ht="1.5" customHeight="1">
      <c r="A45" s="109"/>
      <c r="B45" s="108"/>
      <c r="C45" s="109"/>
      <c r="D45" s="46">
        <f>E45+F45+G45+K45+L45+M45+N45</f>
        <v>0</v>
      </c>
      <c r="E45" s="106"/>
      <c r="F45" s="106"/>
      <c r="G45" s="106"/>
      <c r="H45" s="106"/>
      <c r="I45" s="106"/>
      <c r="J45" s="106"/>
      <c r="K45" s="106"/>
      <c r="L45" s="106"/>
      <c r="M45" s="109"/>
      <c r="N45" s="106"/>
      <c r="O45" s="46">
        <f>C45-E45-F45-G45-K45-L45-M45-N45</f>
        <v>0</v>
      </c>
    </row>
    <row r="46" spans="1:15" ht="25.5" customHeight="1">
      <c r="A46" s="112" t="s">
        <v>66</v>
      </c>
      <c r="B46" s="110" t="s">
        <v>73</v>
      </c>
      <c r="C46" s="109">
        <v>12000</v>
      </c>
      <c r="D46" s="46">
        <f>E46+F46+G46+K46+L46+M46+N46+H46+I46+J46</f>
        <v>12000</v>
      </c>
      <c r="E46" s="3"/>
      <c r="F46" s="3"/>
      <c r="G46" s="3"/>
      <c r="H46" s="3"/>
      <c r="I46" s="3"/>
      <c r="J46" s="3"/>
      <c r="K46" s="33"/>
      <c r="L46" s="3"/>
      <c r="M46" s="3">
        <v>12000</v>
      </c>
      <c r="N46" s="3"/>
      <c r="O46" s="46">
        <f>C46-E46-F46-G46-K46-L46-M46-N46</f>
        <v>0</v>
      </c>
    </row>
    <row r="47" spans="1:15" s="72" customFormat="1" ht="30" customHeight="1">
      <c r="A47" s="30">
        <v>110000</v>
      </c>
      <c r="B47" s="7" t="s">
        <v>20</v>
      </c>
      <c r="C47" s="42">
        <f>SUM(C48:C51)</f>
        <v>-45820</v>
      </c>
      <c r="D47" s="42">
        <f aca="true" t="shared" si="8" ref="D47:O47">SUM(D48:D51)</f>
        <v>-45820</v>
      </c>
      <c r="E47" s="42">
        <f t="shared" si="8"/>
        <v>-45820</v>
      </c>
      <c r="F47" s="42">
        <f t="shared" si="8"/>
        <v>0</v>
      </c>
      <c r="G47" s="42">
        <f t="shared" si="8"/>
        <v>0</v>
      </c>
      <c r="H47" s="42"/>
      <c r="I47" s="42">
        <f t="shared" si="8"/>
        <v>0</v>
      </c>
      <c r="J47" s="42">
        <f t="shared" si="8"/>
        <v>0</v>
      </c>
      <c r="K47" s="42">
        <f t="shared" si="8"/>
        <v>0</v>
      </c>
      <c r="L47" s="42">
        <f t="shared" si="8"/>
        <v>0</v>
      </c>
      <c r="M47" s="42">
        <f t="shared" si="8"/>
        <v>0</v>
      </c>
      <c r="N47" s="42">
        <f t="shared" si="8"/>
        <v>0</v>
      </c>
      <c r="O47" s="42">
        <f t="shared" si="8"/>
        <v>0</v>
      </c>
    </row>
    <row r="48" spans="1:15" s="65" customFormat="1" ht="1.5" customHeight="1">
      <c r="A48" s="34">
        <v>110000</v>
      </c>
      <c r="B48" s="102"/>
      <c r="C48" s="46"/>
      <c r="D48" s="46">
        <f>E48+F48+G48+K48+L48+M48+N48</f>
        <v>0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>
        <f>C48-E48-F48-G48-K48-L48-M48-N48</f>
        <v>0</v>
      </c>
    </row>
    <row r="49" spans="1:15" s="65" customFormat="1" ht="20.25" customHeight="1" hidden="1">
      <c r="A49" s="40" t="s">
        <v>42</v>
      </c>
      <c r="B49" s="67" t="s">
        <v>33</v>
      </c>
      <c r="C49" s="46"/>
      <c r="D49" s="46">
        <f>E49+F49+G49+K49+L49+M49+N49</f>
        <v>0</v>
      </c>
      <c r="E49" s="46"/>
      <c r="F49" s="43"/>
      <c r="G49" s="43"/>
      <c r="H49" s="43"/>
      <c r="I49" s="43"/>
      <c r="J49" s="43"/>
      <c r="K49" s="43"/>
      <c r="L49" s="43"/>
      <c r="M49" s="43"/>
      <c r="N49" s="43"/>
      <c r="O49" s="46">
        <f>C49-E49-F49-G49-K49-L49-M49-N49</f>
        <v>0</v>
      </c>
    </row>
    <row r="50" spans="1:15" s="9" customFormat="1" ht="24.75" customHeight="1" hidden="1">
      <c r="A50" s="5" t="s">
        <v>43</v>
      </c>
      <c r="B50" s="67" t="s">
        <v>32</v>
      </c>
      <c r="C50" s="49"/>
      <c r="D50" s="46">
        <f>E50+F50+G50+K50+L50+M50+N50</f>
        <v>0</v>
      </c>
      <c r="E50" s="46"/>
      <c r="F50" s="43"/>
      <c r="G50" s="43"/>
      <c r="H50" s="43"/>
      <c r="I50" s="43"/>
      <c r="J50" s="43"/>
      <c r="K50" s="43"/>
      <c r="L50" s="43"/>
      <c r="M50" s="43"/>
      <c r="N50" s="43"/>
      <c r="O50" s="46">
        <f>C50-E50-F50-G50-K50-L50-M50-N50</f>
        <v>0</v>
      </c>
    </row>
    <row r="51" spans="1:15" s="9" customFormat="1" ht="27" customHeight="1">
      <c r="A51" s="87" t="s">
        <v>44</v>
      </c>
      <c r="B51" s="81" t="s">
        <v>93</v>
      </c>
      <c r="C51" s="88">
        <v>-45820</v>
      </c>
      <c r="D51" s="62">
        <f>E51+F51+G51+K51+L51+M51+N51</f>
        <v>-45820</v>
      </c>
      <c r="E51" s="61">
        <v>-45820</v>
      </c>
      <c r="F51" s="61"/>
      <c r="G51" s="61"/>
      <c r="H51" s="61"/>
      <c r="I51" s="61"/>
      <c r="J51" s="61"/>
      <c r="K51" s="61"/>
      <c r="L51" s="61"/>
      <c r="M51" s="61"/>
      <c r="N51" s="61"/>
      <c r="O51" s="62">
        <f>C51-E51-F51-G51-K51-L51-M51-N51</f>
        <v>0</v>
      </c>
    </row>
    <row r="52" spans="1:15" s="9" customFormat="1" ht="27" customHeight="1">
      <c r="A52" s="87" t="s">
        <v>119</v>
      </c>
      <c r="B52" s="81" t="s">
        <v>121</v>
      </c>
      <c r="C52" s="88">
        <v>1150</v>
      </c>
      <c r="D52" s="62">
        <v>1150</v>
      </c>
      <c r="E52" s="61">
        <v>1150</v>
      </c>
      <c r="F52" s="61"/>
      <c r="G52" s="61"/>
      <c r="H52" s="61"/>
      <c r="I52" s="61"/>
      <c r="J52" s="61"/>
      <c r="K52" s="61"/>
      <c r="L52" s="61"/>
      <c r="M52" s="61"/>
      <c r="N52" s="61"/>
      <c r="O52" s="62"/>
    </row>
    <row r="53" spans="1:15" s="9" customFormat="1" ht="27" customHeight="1">
      <c r="A53" s="87" t="s">
        <v>120</v>
      </c>
      <c r="B53" s="81" t="s">
        <v>122</v>
      </c>
      <c r="C53" s="88">
        <v>-1150</v>
      </c>
      <c r="D53" s="62">
        <v>-1150</v>
      </c>
      <c r="E53" s="61">
        <v>-1150</v>
      </c>
      <c r="F53" s="61"/>
      <c r="G53" s="61"/>
      <c r="H53" s="61"/>
      <c r="I53" s="61"/>
      <c r="J53" s="61"/>
      <c r="K53" s="61"/>
      <c r="L53" s="61"/>
      <c r="M53" s="61"/>
      <c r="N53" s="61"/>
      <c r="O53" s="62"/>
    </row>
    <row r="54" spans="1:15" s="65" customFormat="1" ht="30" customHeight="1" hidden="1">
      <c r="A54" s="30" t="s">
        <v>45</v>
      </c>
      <c r="B54" s="7"/>
      <c r="C54" s="47"/>
      <c r="D54" s="59">
        <f>E54+F54+G54+K54+L54+M54+N54</f>
        <v>0</v>
      </c>
      <c r="E54" s="42"/>
      <c r="F54" s="42"/>
      <c r="G54" s="42"/>
      <c r="H54" s="42"/>
      <c r="I54" s="42"/>
      <c r="J54" s="42"/>
      <c r="K54" s="42">
        <v>0</v>
      </c>
      <c r="L54" s="42"/>
      <c r="M54" s="42"/>
      <c r="N54" s="42"/>
      <c r="O54" s="42">
        <f>C54-E54-F54-G54-K54-L54-M54-N54</f>
        <v>0</v>
      </c>
    </row>
    <row r="55" spans="1:15" s="72" customFormat="1" ht="30.75" customHeight="1" hidden="1">
      <c r="A55" s="30" t="s">
        <v>46</v>
      </c>
      <c r="B55" s="7" t="s">
        <v>22</v>
      </c>
      <c r="C55" s="42">
        <f>SUM(C56:C57)</f>
        <v>0</v>
      </c>
      <c r="D55" s="42">
        <f aca="true" t="shared" si="9" ref="D55:O55">SUM(D56:D57)</f>
        <v>0</v>
      </c>
      <c r="E55" s="42">
        <f t="shared" si="9"/>
        <v>0</v>
      </c>
      <c r="F55" s="42">
        <f t="shared" si="9"/>
        <v>0</v>
      </c>
      <c r="G55" s="42">
        <f t="shared" si="9"/>
        <v>0</v>
      </c>
      <c r="H55" s="42"/>
      <c r="I55" s="42">
        <f t="shared" si="9"/>
        <v>0</v>
      </c>
      <c r="J55" s="42">
        <f t="shared" si="9"/>
        <v>0</v>
      </c>
      <c r="K55" s="42">
        <f t="shared" si="9"/>
        <v>0</v>
      </c>
      <c r="L55" s="42">
        <f t="shared" si="9"/>
        <v>0</v>
      </c>
      <c r="M55" s="42">
        <f t="shared" si="9"/>
        <v>0</v>
      </c>
      <c r="N55" s="42">
        <f t="shared" si="9"/>
        <v>0</v>
      </c>
      <c r="O55" s="42">
        <f t="shared" si="9"/>
        <v>0</v>
      </c>
    </row>
    <row r="56" spans="1:15" s="9" customFormat="1" ht="24.75" customHeight="1" hidden="1">
      <c r="A56" s="5">
        <v>130203</v>
      </c>
      <c r="B56" s="67" t="s">
        <v>15</v>
      </c>
      <c r="C56" s="49"/>
      <c r="D56" s="46">
        <f>E56+F56+G56+K56+L56+M56+N56</f>
        <v>0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>
        <f>C56-E56-F56-G56-K56-L56-M56-N56</f>
        <v>0</v>
      </c>
    </row>
    <row r="57" spans="1:15" s="9" customFormat="1" ht="20.25" customHeight="1" hidden="1">
      <c r="A57" s="5">
        <v>130203</v>
      </c>
      <c r="B57" s="67" t="s">
        <v>16</v>
      </c>
      <c r="C57" s="49"/>
      <c r="D57" s="46">
        <f>E57+F57+G57+K57+L57+M57+N57</f>
        <v>0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>
        <f>C57-E57-F57-G57-K57-L57-M57-N57</f>
        <v>0</v>
      </c>
    </row>
    <row r="58" spans="1:15" s="10" customFormat="1" ht="20.25" customHeight="1" hidden="1">
      <c r="A58" s="29" t="s">
        <v>47</v>
      </c>
      <c r="B58" s="7" t="s">
        <v>21</v>
      </c>
      <c r="C58" s="42">
        <f>SUM(C59:C61)</f>
        <v>0</v>
      </c>
      <c r="D58" s="42">
        <f aca="true" t="shared" si="10" ref="D58:O58">SUM(D59:D61)</f>
        <v>0</v>
      </c>
      <c r="E58" s="42">
        <f t="shared" si="10"/>
        <v>0</v>
      </c>
      <c r="F58" s="42">
        <f t="shared" si="10"/>
        <v>0</v>
      </c>
      <c r="G58" s="42">
        <f t="shared" si="10"/>
        <v>0</v>
      </c>
      <c r="H58" s="42"/>
      <c r="I58" s="42">
        <f t="shared" si="10"/>
        <v>0</v>
      </c>
      <c r="J58" s="42">
        <f t="shared" si="10"/>
        <v>0</v>
      </c>
      <c r="K58" s="42">
        <f t="shared" si="10"/>
        <v>0</v>
      </c>
      <c r="L58" s="42">
        <f t="shared" si="10"/>
        <v>0</v>
      </c>
      <c r="M58" s="42">
        <f t="shared" si="10"/>
        <v>0</v>
      </c>
      <c r="N58" s="42">
        <f t="shared" si="10"/>
        <v>0</v>
      </c>
      <c r="O58" s="42">
        <f t="shared" si="10"/>
        <v>0</v>
      </c>
    </row>
    <row r="59" spans="1:15" s="9" customFormat="1" ht="26.25" customHeight="1" hidden="1">
      <c r="A59" s="5">
        <v>130204</v>
      </c>
      <c r="B59" s="67" t="s">
        <v>31</v>
      </c>
      <c r="C59" s="49"/>
      <c r="D59" s="46">
        <f>E59+F59+G59+K59+L59+M59+N59</f>
        <v>0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>
        <f>C59-E59-F59-G59-K59-L59-M59-N59</f>
        <v>0</v>
      </c>
    </row>
    <row r="60" spans="1:15" s="9" customFormat="1" ht="26.25" customHeight="1" hidden="1">
      <c r="A60" s="5">
        <v>130204</v>
      </c>
      <c r="B60" s="67" t="s">
        <v>17</v>
      </c>
      <c r="C60" s="49"/>
      <c r="D60" s="46">
        <f>E60+F60+G60+K60+L60+M60+N60</f>
        <v>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>
        <f>C60-E60-F60-G60-K60-L60-M60-N60</f>
        <v>0</v>
      </c>
    </row>
    <row r="61" spans="1:15" s="9" customFormat="1" ht="3" customHeight="1" hidden="1">
      <c r="A61" s="5">
        <v>130204</v>
      </c>
      <c r="B61" s="67" t="s">
        <v>18</v>
      </c>
      <c r="C61" s="49"/>
      <c r="D61" s="46">
        <f>E61+F61+G61+K61+L61+M61+N61</f>
        <v>0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>
        <f>C61-E61-F61-G61-K61-L61-M61-N61</f>
        <v>0</v>
      </c>
    </row>
    <row r="62" spans="1:15" s="9" customFormat="1" ht="3" customHeight="1" hidden="1">
      <c r="A62" s="5"/>
      <c r="B62" s="67"/>
      <c r="C62" s="4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s="9" customFormat="1" ht="57.75" customHeight="1">
      <c r="A63" s="89" t="s">
        <v>115</v>
      </c>
      <c r="B63" s="90" t="s">
        <v>116</v>
      </c>
      <c r="C63" s="127">
        <v>107800</v>
      </c>
      <c r="D63" s="92">
        <f>E63+F63+G63+K63+L63+M63+N63</f>
        <v>107800</v>
      </c>
      <c r="E63" s="92"/>
      <c r="F63" s="92"/>
      <c r="G63" s="92"/>
      <c r="H63" s="92"/>
      <c r="I63" s="92"/>
      <c r="J63" s="92"/>
      <c r="K63" s="92"/>
      <c r="L63" s="92"/>
      <c r="M63" s="92"/>
      <c r="N63" s="92">
        <v>107800</v>
      </c>
      <c r="O63" s="92">
        <f>C63-E63-F63-G63-K63-L63-M63-N63</f>
        <v>0</v>
      </c>
    </row>
    <row r="64" spans="1:15" s="9" customFormat="1" ht="84" customHeight="1">
      <c r="A64" s="89" t="s">
        <v>48</v>
      </c>
      <c r="B64" s="90" t="s">
        <v>83</v>
      </c>
      <c r="C64" s="91">
        <v>250000</v>
      </c>
      <c r="D64" s="92">
        <f>E64+F64+G64+K64+L64+M64+N64+H64+I64+J64</f>
        <v>250000</v>
      </c>
      <c r="E64" s="92"/>
      <c r="F64" s="92"/>
      <c r="G64" s="92"/>
      <c r="H64" s="92">
        <v>250000</v>
      </c>
      <c r="I64" s="92"/>
      <c r="J64" s="92"/>
      <c r="K64" s="92"/>
      <c r="L64" s="92"/>
      <c r="M64" s="92"/>
      <c r="N64" s="92"/>
      <c r="O64" s="92">
        <f>C64-E64-F64-G64-K64-L64-M64-N64-H64-I64-J64</f>
        <v>0</v>
      </c>
    </row>
    <row r="65" spans="1:15" s="9" customFormat="1" ht="21" customHeight="1" hidden="1">
      <c r="A65" s="89">
        <v>250203</v>
      </c>
      <c r="B65" s="90" t="s">
        <v>28</v>
      </c>
      <c r="C65" s="91"/>
      <c r="D65" s="92">
        <f aca="true" t="shared" si="11" ref="D65:D77">E65+F65+G65+K65+L65+M65+N65+H65+I65+J65</f>
        <v>0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>
        <f aca="true" t="shared" si="12" ref="O65:O77">C65-E65-F65-G65-K65-L65-M65-N65-H65-I65-J65</f>
        <v>0</v>
      </c>
    </row>
    <row r="66" spans="1:15" s="98" customFormat="1" ht="24.75" customHeight="1" hidden="1">
      <c r="A66" s="89" t="s">
        <v>49</v>
      </c>
      <c r="B66" s="95" t="s">
        <v>24</v>
      </c>
      <c r="C66" s="96"/>
      <c r="D66" s="92">
        <f t="shared" si="11"/>
        <v>0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2">
        <f t="shared" si="12"/>
        <v>0</v>
      </c>
    </row>
    <row r="67" spans="1:15" s="98" customFormat="1" ht="21" customHeight="1" hidden="1">
      <c r="A67" s="89" t="s">
        <v>50</v>
      </c>
      <c r="B67" s="104" t="s">
        <v>30</v>
      </c>
      <c r="C67" s="96"/>
      <c r="D67" s="92">
        <f t="shared" si="11"/>
        <v>0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2">
        <f t="shared" si="12"/>
        <v>0</v>
      </c>
    </row>
    <row r="68" spans="1:15" s="98" customFormat="1" ht="37.5" customHeight="1">
      <c r="A68" s="89" t="s">
        <v>111</v>
      </c>
      <c r="B68" s="104" t="s">
        <v>29</v>
      </c>
      <c r="C68" s="96">
        <v>50000</v>
      </c>
      <c r="D68" s="92">
        <f t="shared" si="11"/>
        <v>50000</v>
      </c>
      <c r="E68" s="97"/>
      <c r="F68" s="97"/>
      <c r="G68" s="97"/>
      <c r="H68" s="97">
        <v>50000</v>
      </c>
      <c r="I68" s="97"/>
      <c r="J68" s="97"/>
      <c r="K68" s="97"/>
      <c r="L68" s="97"/>
      <c r="M68" s="97"/>
      <c r="N68" s="97"/>
      <c r="O68" s="92">
        <f t="shared" si="12"/>
        <v>0</v>
      </c>
    </row>
    <row r="69" spans="1:15" s="98" customFormat="1" ht="42" customHeight="1">
      <c r="A69" s="89" t="s">
        <v>89</v>
      </c>
      <c r="B69" s="99" t="s">
        <v>90</v>
      </c>
      <c r="C69" s="96">
        <v>25000</v>
      </c>
      <c r="D69" s="92">
        <f t="shared" si="11"/>
        <v>25000</v>
      </c>
      <c r="E69" s="100"/>
      <c r="F69" s="100"/>
      <c r="G69" s="100"/>
      <c r="H69" s="100"/>
      <c r="I69" s="94"/>
      <c r="J69" s="94">
        <v>25000</v>
      </c>
      <c r="K69" s="94"/>
      <c r="L69" s="94"/>
      <c r="M69" s="94"/>
      <c r="N69" s="94"/>
      <c r="O69" s="92">
        <f t="shared" si="12"/>
        <v>0</v>
      </c>
    </row>
    <row r="70" spans="1:15" s="11" customFormat="1" ht="27.75" customHeight="1">
      <c r="A70" s="63" t="s">
        <v>67</v>
      </c>
      <c r="B70" s="85" t="s">
        <v>100</v>
      </c>
      <c r="C70" s="60">
        <v>10000</v>
      </c>
      <c r="D70" s="92">
        <f t="shared" si="11"/>
        <v>10000</v>
      </c>
      <c r="E70" s="61"/>
      <c r="F70" s="62"/>
      <c r="G70" s="62"/>
      <c r="H70" s="62"/>
      <c r="I70" s="61"/>
      <c r="J70" s="61"/>
      <c r="K70" s="61"/>
      <c r="L70" s="61"/>
      <c r="M70" s="61">
        <v>10000</v>
      </c>
      <c r="N70" s="61"/>
      <c r="O70" s="92">
        <f t="shared" si="12"/>
        <v>0</v>
      </c>
    </row>
    <row r="71" spans="1:15" s="11" customFormat="1" ht="26.25" customHeight="1">
      <c r="A71" s="89" t="s">
        <v>117</v>
      </c>
      <c r="B71" s="104" t="s">
        <v>28</v>
      </c>
      <c r="C71" s="128">
        <v>1700</v>
      </c>
      <c r="D71" s="92">
        <f t="shared" si="11"/>
        <v>1700</v>
      </c>
      <c r="E71" s="61"/>
      <c r="F71" s="62"/>
      <c r="G71" s="62"/>
      <c r="H71" s="62"/>
      <c r="I71" s="61"/>
      <c r="J71" s="61"/>
      <c r="K71" s="61"/>
      <c r="L71" s="61"/>
      <c r="M71" s="61"/>
      <c r="N71" s="61">
        <v>1700</v>
      </c>
      <c r="O71" s="92">
        <f t="shared" si="12"/>
        <v>0</v>
      </c>
    </row>
    <row r="72" spans="1:15" s="11" customFormat="1" ht="20.25" customHeight="1">
      <c r="A72" s="63" t="s">
        <v>67</v>
      </c>
      <c r="B72" s="85" t="s">
        <v>68</v>
      </c>
      <c r="C72" s="103">
        <v>5000</v>
      </c>
      <c r="D72" s="92">
        <f t="shared" si="11"/>
        <v>5000</v>
      </c>
      <c r="E72" s="62"/>
      <c r="F72" s="62"/>
      <c r="G72" s="62"/>
      <c r="H72" s="62"/>
      <c r="I72" s="61"/>
      <c r="J72" s="61"/>
      <c r="K72" s="61"/>
      <c r="L72" s="61"/>
      <c r="M72" s="61">
        <v>5000</v>
      </c>
      <c r="N72" s="61"/>
      <c r="O72" s="92">
        <f t="shared" si="12"/>
        <v>0</v>
      </c>
    </row>
    <row r="73" spans="1:15" s="11" customFormat="1" ht="23.25" customHeight="1">
      <c r="A73" s="63" t="s">
        <v>67</v>
      </c>
      <c r="B73" s="85" t="s">
        <v>69</v>
      </c>
      <c r="C73" s="103">
        <v>10000</v>
      </c>
      <c r="D73" s="92">
        <f t="shared" si="11"/>
        <v>10000</v>
      </c>
      <c r="E73" s="62"/>
      <c r="F73" s="62"/>
      <c r="G73" s="62"/>
      <c r="H73" s="62"/>
      <c r="I73" s="61"/>
      <c r="J73" s="61"/>
      <c r="K73" s="61"/>
      <c r="L73" s="61"/>
      <c r="M73" s="61">
        <v>10000</v>
      </c>
      <c r="N73" s="61"/>
      <c r="O73" s="92">
        <f t="shared" si="12"/>
        <v>0</v>
      </c>
    </row>
    <row r="74" spans="1:15" s="11" customFormat="1" ht="24" customHeight="1">
      <c r="A74" s="63" t="s">
        <v>67</v>
      </c>
      <c r="B74" s="85" t="s">
        <v>71</v>
      </c>
      <c r="C74" s="103">
        <v>5000</v>
      </c>
      <c r="D74" s="92">
        <f t="shared" si="11"/>
        <v>5000</v>
      </c>
      <c r="E74" s="62"/>
      <c r="F74" s="62"/>
      <c r="G74" s="62"/>
      <c r="H74" s="62"/>
      <c r="I74" s="61"/>
      <c r="J74" s="61"/>
      <c r="K74" s="61"/>
      <c r="L74" s="61"/>
      <c r="M74" s="61">
        <v>5000</v>
      </c>
      <c r="N74" s="61"/>
      <c r="O74" s="92">
        <f t="shared" si="12"/>
        <v>0</v>
      </c>
    </row>
    <row r="75" spans="1:15" s="11" customFormat="1" ht="24.75" customHeight="1">
      <c r="A75" s="63" t="s">
        <v>67</v>
      </c>
      <c r="B75" s="85" t="s">
        <v>72</v>
      </c>
      <c r="C75" s="103">
        <v>5000</v>
      </c>
      <c r="D75" s="92">
        <f t="shared" si="11"/>
        <v>5000</v>
      </c>
      <c r="E75" s="62"/>
      <c r="F75" s="62"/>
      <c r="G75" s="62"/>
      <c r="H75" s="62"/>
      <c r="I75" s="61"/>
      <c r="J75" s="61"/>
      <c r="K75" s="61"/>
      <c r="L75" s="61"/>
      <c r="M75" s="61">
        <v>5000</v>
      </c>
      <c r="N75" s="61"/>
      <c r="O75" s="92">
        <f t="shared" si="12"/>
        <v>0</v>
      </c>
    </row>
    <row r="76" spans="1:15" s="86" customFormat="1" ht="24" customHeight="1">
      <c r="A76" s="63" t="s">
        <v>67</v>
      </c>
      <c r="B76" s="85" t="s">
        <v>70</v>
      </c>
      <c r="C76" s="105">
        <v>2500</v>
      </c>
      <c r="D76" s="92">
        <f t="shared" si="11"/>
        <v>2500</v>
      </c>
      <c r="E76" s="46"/>
      <c r="F76" s="46"/>
      <c r="G76" s="46"/>
      <c r="H76" s="46"/>
      <c r="I76" s="43"/>
      <c r="J76" s="43"/>
      <c r="K76" s="43"/>
      <c r="L76" s="43"/>
      <c r="M76" s="43">
        <v>2500</v>
      </c>
      <c r="N76" s="43"/>
      <c r="O76" s="92">
        <f t="shared" si="12"/>
        <v>0</v>
      </c>
    </row>
    <row r="77" spans="1:15" s="86" customFormat="1" ht="85.5" customHeight="1">
      <c r="A77" s="89" t="s">
        <v>102</v>
      </c>
      <c r="B77" s="122" t="s">
        <v>101</v>
      </c>
      <c r="C77" s="93">
        <v>703100</v>
      </c>
      <c r="D77" s="92">
        <f t="shared" si="11"/>
        <v>703100</v>
      </c>
      <c r="E77" s="92"/>
      <c r="F77" s="92"/>
      <c r="G77" s="92"/>
      <c r="H77" s="92">
        <v>703100</v>
      </c>
      <c r="I77" s="94"/>
      <c r="J77" s="94"/>
      <c r="K77" s="94"/>
      <c r="L77" s="94"/>
      <c r="M77" s="94"/>
      <c r="N77" s="94"/>
      <c r="O77" s="92">
        <f t="shared" si="12"/>
        <v>0</v>
      </c>
    </row>
    <row r="78" spans="1:15" s="76" customFormat="1" ht="28.5" customHeight="1">
      <c r="A78" s="77"/>
      <c r="B78" s="80" t="s">
        <v>5</v>
      </c>
      <c r="C78" s="75">
        <f>C15+C18+C33+C44+C47+C64+C68+C69+C70+C72+C73+C74+C75+C76+C77+C71+C63</f>
        <v>1433695</v>
      </c>
      <c r="D78" s="75">
        <f aca="true" t="shared" si="13" ref="D78:O78">D15+D18+D33+D44+D47+D64+D68+D69+D70+D72+D73+D74+D75+D76+D77+D71+D63</f>
        <v>1323895</v>
      </c>
      <c r="E78" s="75">
        <f t="shared" si="13"/>
        <v>-874659</v>
      </c>
      <c r="F78" s="75">
        <f t="shared" si="13"/>
        <v>0</v>
      </c>
      <c r="G78" s="75">
        <f t="shared" si="13"/>
        <v>0</v>
      </c>
      <c r="H78" s="75">
        <f t="shared" si="13"/>
        <v>1258596</v>
      </c>
      <c r="I78" s="75">
        <f t="shared" si="13"/>
        <v>7772</v>
      </c>
      <c r="J78" s="75">
        <f t="shared" si="13"/>
        <v>95000</v>
      </c>
      <c r="K78" s="75">
        <f t="shared" si="13"/>
        <v>726000</v>
      </c>
      <c r="L78" s="75">
        <f t="shared" si="13"/>
        <v>0</v>
      </c>
      <c r="M78" s="75">
        <f t="shared" si="13"/>
        <v>62000</v>
      </c>
      <c r="N78" s="75">
        <f t="shared" si="13"/>
        <v>158986</v>
      </c>
      <c r="O78" s="75">
        <f t="shared" si="13"/>
        <v>0</v>
      </c>
    </row>
    <row r="79" spans="1:15" s="12" customFormat="1" ht="27.75" customHeight="1">
      <c r="A79" s="140" t="s">
        <v>7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2"/>
    </row>
    <row r="80" spans="1:15" s="66" customFormat="1" ht="24.75" customHeight="1" hidden="1">
      <c r="A80" s="30">
        <v>10000</v>
      </c>
      <c r="B80" s="31" t="s">
        <v>0</v>
      </c>
      <c r="C80" s="42">
        <f>SUM(C81:C82)</f>
        <v>0</v>
      </c>
      <c r="D80" s="42">
        <f aca="true" t="shared" si="14" ref="D80:O80">SUM(D81:D82)</f>
        <v>0</v>
      </c>
      <c r="E80" s="42">
        <f t="shared" si="14"/>
        <v>0</v>
      </c>
      <c r="F80" s="42">
        <f t="shared" si="14"/>
        <v>0</v>
      </c>
      <c r="G80" s="42">
        <f t="shared" si="14"/>
        <v>0</v>
      </c>
      <c r="H80" s="42"/>
      <c r="I80" s="42">
        <f t="shared" si="14"/>
        <v>0</v>
      </c>
      <c r="J80" s="42">
        <f t="shared" si="14"/>
        <v>0</v>
      </c>
      <c r="K80" s="42">
        <f t="shared" si="14"/>
        <v>0</v>
      </c>
      <c r="L80" s="42">
        <f t="shared" si="14"/>
        <v>0</v>
      </c>
      <c r="M80" s="42">
        <f t="shared" si="14"/>
        <v>0</v>
      </c>
      <c r="N80" s="42">
        <f t="shared" si="14"/>
        <v>0</v>
      </c>
      <c r="O80" s="42">
        <f t="shared" si="14"/>
        <v>0</v>
      </c>
    </row>
    <row r="81" spans="1:15" s="1" customFormat="1" ht="19.5" customHeight="1" hidden="1">
      <c r="A81" s="4">
        <v>10116</v>
      </c>
      <c r="B81" s="101"/>
      <c r="C81" s="46"/>
      <c r="D81" s="46">
        <f>E81+F81+G81+K81+L81+M81+N81</f>
        <v>0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3">
        <f>C81-E81-F81-G81-K81-L81-M81-N81</f>
        <v>0</v>
      </c>
    </row>
    <row r="82" spans="1:15" s="1" customFormat="1" ht="23.25" customHeight="1" hidden="1">
      <c r="A82" s="4">
        <v>10116</v>
      </c>
      <c r="B82" s="101"/>
      <c r="C82" s="46"/>
      <c r="D82" s="46">
        <f>E82+F82+G82+K82+L82+M82+N82</f>
        <v>0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3">
        <f>C82-E82-F82-G82-K82-L82-M82-N82</f>
        <v>0</v>
      </c>
    </row>
    <row r="83" spans="1:15" s="1" customFormat="1" ht="26.25" customHeight="1">
      <c r="A83" s="30">
        <v>70000</v>
      </c>
      <c r="B83" s="32" t="s">
        <v>1</v>
      </c>
      <c r="C83" s="42">
        <f>SUM(C84:C92)</f>
        <v>1874000</v>
      </c>
      <c r="D83" s="42">
        <f aca="true" t="shared" si="15" ref="D83:O83">SUM(D84:D92)</f>
        <v>1874000</v>
      </c>
      <c r="E83" s="42">
        <f t="shared" si="15"/>
        <v>0</v>
      </c>
      <c r="F83" s="42">
        <f t="shared" si="15"/>
        <v>0</v>
      </c>
      <c r="G83" s="42">
        <f t="shared" si="15"/>
        <v>0</v>
      </c>
      <c r="H83" s="42">
        <f t="shared" si="15"/>
        <v>172680</v>
      </c>
      <c r="I83" s="42">
        <f t="shared" si="15"/>
        <v>1177320</v>
      </c>
      <c r="J83" s="42">
        <f t="shared" si="15"/>
        <v>92000</v>
      </c>
      <c r="K83" s="42">
        <f t="shared" si="15"/>
        <v>422000</v>
      </c>
      <c r="L83" s="42">
        <f t="shared" si="15"/>
        <v>0</v>
      </c>
      <c r="M83" s="42">
        <f t="shared" si="15"/>
        <v>10000</v>
      </c>
      <c r="N83" s="42">
        <f t="shared" si="15"/>
        <v>0</v>
      </c>
      <c r="O83" s="42">
        <f t="shared" si="15"/>
        <v>0</v>
      </c>
    </row>
    <row r="84" spans="1:15" s="1" customFormat="1" ht="75" customHeight="1">
      <c r="A84" s="4" t="s">
        <v>39</v>
      </c>
      <c r="B84" s="81" t="s">
        <v>52</v>
      </c>
      <c r="C84" s="43">
        <v>12000</v>
      </c>
      <c r="D84" s="46">
        <f aca="true" t="shared" si="16" ref="D84:D92">E84+F84+G84+K84+L84+M84+N84+H84+I84+J84</f>
        <v>12000</v>
      </c>
      <c r="E84" s="46"/>
      <c r="F84" s="46"/>
      <c r="G84" s="46"/>
      <c r="H84" s="46"/>
      <c r="I84" s="46"/>
      <c r="J84" s="46"/>
      <c r="K84" s="46">
        <v>12000</v>
      </c>
      <c r="L84" s="46"/>
      <c r="M84" s="46"/>
      <c r="N84" s="46"/>
      <c r="O84" s="43">
        <f aca="true" t="shared" si="17" ref="O84:O92">D84-E84-F84-G84-K84-L84-M84-N84-H84-I84-J84</f>
        <v>0</v>
      </c>
    </row>
    <row r="85" spans="1:15" s="1" customFormat="1" ht="27.75" customHeight="1">
      <c r="A85" s="34" t="s">
        <v>39</v>
      </c>
      <c r="B85" s="81" t="s">
        <v>64</v>
      </c>
      <c r="C85" s="43">
        <v>10000</v>
      </c>
      <c r="D85" s="46">
        <f t="shared" si="16"/>
        <v>10000</v>
      </c>
      <c r="E85" s="46"/>
      <c r="F85" s="46"/>
      <c r="G85" s="46"/>
      <c r="H85" s="46"/>
      <c r="I85" s="46"/>
      <c r="J85" s="46"/>
      <c r="K85" s="46"/>
      <c r="L85" s="46"/>
      <c r="M85" s="46">
        <v>10000</v>
      </c>
      <c r="N85" s="46"/>
      <c r="O85" s="43">
        <f t="shared" si="17"/>
        <v>0</v>
      </c>
    </row>
    <row r="86" spans="1:15" s="1" customFormat="1" ht="43.5" customHeight="1">
      <c r="A86" s="4" t="s">
        <v>39</v>
      </c>
      <c r="B86" s="81" t="s">
        <v>76</v>
      </c>
      <c r="C86" s="43">
        <v>350000</v>
      </c>
      <c r="D86" s="46">
        <f t="shared" si="16"/>
        <v>350000</v>
      </c>
      <c r="E86" s="46"/>
      <c r="F86" s="46"/>
      <c r="G86" s="46"/>
      <c r="H86" s="46"/>
      <c r="I86" s="46"/>
      <c r="J86" s="46"/>
      <c r="K86" s="46">
        <v>350000</v>
      </c>
      <c r="L86" s="46"/>
      <c r="M86" s="46"/>
      <c r="N86" s="46"/>
      <c r="O86" s="43">
        <f t="shared" si="17"/>
        <v>0</v>
      </c>
    </row>
    <row r="87" spans="1:15" s="1" customFormat="1" ht="40.5" customHeight="1">
      <c r="A87" s="4" t="s">
        <v>39</v>
      </c>
      <c r="B87" s="101" t="s">
        <v>79</v>
      </c>
      <c r="C87" s="46">
        <v>92000</v>
      </c>
      <c r="D87" s="46">
        <f t="shared" si="16"/>
        <v>92000</v>
      </c>
      <c r="E87" s="46"/>
      <c r="F87" s="46"/>
      <c r="G87" s="46"/>
      <c r="H87" s="46"/>
      <c r="I87" s="46"/>
      <c r="J87" s="46">
        <v>92000</v>
      </c>
      <c r="K87" s="46"/>
      <c r="L87" s="46"/>
      <c r="M87" s="46"/>
      <c r="N87" s="46"/>
      <c r="O87" s="43">
        <f t="shared" si="17"/>
        <v>0</v>
      </c>
    </row>
    <row r="88" spans="1:15" s="1" customFormat="1" ht="39.75" customHeight="1">
      <c r="A88" s="4" t="s">
        <v>39</v>
      </c>
      <c r="B88" s="101" t="s">
        <v>91</v>
      </c>
      <c r="C88" s="46">
        <v>172680</v>
      </c>
      <c r="D88" s="46">
        <f t="shared" si="16"/>
        <v>172680</v>
      </c>
      <c r="E88" s="46"/>
      <c r="F88" s="46"/>
      <c r="G88" s="46"/>
      <c r="H88" s="46">
        <v>172680</v>
      </c>
      <c r="I88" s="46"/>
      <c r="J88" s="46"/>
      <c r="K88" s="46"/>
      <c r="L88" s="46"/>
      <c r="M88" s="46"/>
      <c r="N88" s="46"/>
      <c r="O88" s="43">
        <f t="shared" si="17"/>
        <v>0</v>
      </c>
    </row>
    <row r="89" spans="1:15" s="1" customFormat="1" ht="38.25" customHeight="1">
      <c r="A89" s="4" t="s">
        <v>39</v>
      </c>
      <c r="B89" s="101" t="s">
        <v>81</v>
      </c>
      <c r="C89" s="46">
        <v>877320</v>
      </c>
      <c r="D89" s="46">
        <f t="shared" si="16"/>
        <v>877320</v>
      </c>
      <c r="E89" s="46"/>
      <c r="F89" s="46"/>
      <c r="G89" s="46"/>
      <c r="H89" s="46"/>
      <c r="I89" s="46">
        <v>877320</v>
      </c>
      <c r="J89" s="46"/>
      <c r="K89" s="46"/>
      <c r="L89" s="46"/>
      <c r="M89" s="46"/>
      <c r="N89" s="46"/>
      <c r="O89" s="43">
        <f t="shared" si="17"/>
        <v>0</v>
      </c>
    </row>
    <row r="90" spans="1:15" s="1" customFormat="1" ht="38.25" customHeight="1">
      <c r="A90" s="4" t="s">
        <v>39</v>
      </c>
      <c r="B90" s="101" t="s">
        <v>112</v>
      </c>
      <c r="C90" s="46">
        <v>30000</v>
      </c>
      <c r="D90" s="46">
        <f t="shared" si="16"/>
        <v>30000</v>
      </c>
      <c r="E90" s="46"/>
      <c r="F90" s="46"/>
      <c r="G90" s="46"/>
      <c r="H90" s="46"/>
      <c r="I90" s="46"/>
      <c r="J90" s="46"/>
      <c r="K90" s="46">
        <v>30000</v>
      </c>
      <c r="L90" s="46"/>
      <c r="M90" s="46"/>
      <c r="N90" s="46"/>
      <c r="O90" s="43">
        <f t="shared" si="17"/>
        <v>0</v>
      </c>
    </row>
    <row r="91" spans="1:15" s="1" customFormat="1" ht="38.25" customHeight="1">
      <c r="A91" s="4" t="s">
        <v>113</v>
      </c>
      <c r="B91" s="126" t="s">
        <v>114</v>
      </c>
      <c r="C91" s="46">
        <v>30000</v>
      </c>
      <c r="D91" s="46">
        <f t="shared" si="16"/>
        <v>30000</v>
      </c>
      <c r="E91" s="46"/>
      <c r="F91" s="46"/>
      <c r="G91" s="46"/>
      <c r="H91" s="46"/>
      <c r="I91" s="46"/>
      <c r="J91" s="46"/>
      <c r="K91" s="46">
        <v>30000</v>
      </c>
      <c r="L91" s="46"/>
      <c r="M91" s="46"/>
      <c r="N91" s="46"/>
      <c r="O91" s="43">
        <f t="shared" si="17"/>
        <v>0</v>
      </c>
    </row>
    <row r="92" spans="1:15" s="1" customFormat="1" ht="43.5" customHeight="1">
      <c r="A92" s="4" t="s">
        <v>39</v>
      </c>
      <c r="B92" s="101" t="s">
        <v>82</v>
      </c>
      <c r="C92" s="46">
        <v>300000</v>
      </c>
      <c r="D92" s="46">
        <f t="shared" si="16"/>
        <v>300000</v>
      </c>
      <c r="E92" s="46"/>
      <c r="F92" s="46"/>
      <c r="G92" s="46"/>
      <c r="H92" s="46"/>
      <c r="I92" s="46">
        <v>300000</v>
      </c>
      <c r="J92" s="46"/>
      <c r="K92" s="46"/>
      <c r="L92" s="46"/>
      <c r="M92" s="46"/>
      <c r="N92" s="46"/>
      <c r="O92" s="43">
        <f t="shared" si="17"/>
        <v>0</v>
      </c>
    </row>
    <row r="93" spans="1:15" s="73" customFormat="1" ht="24" customHeight="1">
      <c r="A93" s="31">
        <v>80000</v>
      </c>
      <c r="B93" s="32" t="s">
        <v>2</v>
      </c>
      <c r="C93" s="47">
        <f aca="true" t="shared" si="18" ref="C93:O93">SUM(C94+C97)</f>
        <v>56892</v>
      </c>
      <c r="D93" s="47">
        <f t="shared" si="18"/>
        <v>56892</v>
      </c>
      <c r="E93" s="47">
        <f t="shared" si="18"/>
        <v>0</v>
      </c>
      <c r="F93" s="47">
        <f t="shared" si="18"/>
        <v>0</v>
      </c>
      <c r="G93" s="47">
        <f t="shared" si="18"/>
        <v>0</v>
      </c>
      <c r="H93" s="47">
        <f t="shared" si="18"/>
        <v>56892</v>
      </c>
      <c r="I93" s="47">
        <f t="shared" si="18"/>
        <v>0</v>
      </c>
      <c r="J93" s="47">
        <f t="shared" si="18"/>
        <v>0</v>
      </c>
      <c r="K93" s="47">
        <f t="shared" si="18"/>
        <v>0</v>
      </c>
      <c r="L93" s="47">
        <f t="shared" si="18"/>
        <v>0</v>
      </c>
      <c r="M93" s="47">
        <f t="shared" si="18"/>
        <v>0</v>
      </c>
      <c r="N93" s="47">
        <f t="shared" si="18"/>
        <v>0</v>
      </c>
      <c r="O93" s="47">
        <f t="shared" si="18"/>
        <v>0</v>
      </c>
    </row>
    <row r="94" spans="1:15" s="73" customFormat="1" ht="20.25" customHeight="1">
      <c r="A94" s="30">
        <v>80101</v>
      </c>
      <c r="B94" s="32" t="s">
        <v>9</v>
      </c>
      <c r="C94" s="47">
        <f aca="true" t="shared" si="19" ref="C94:O94">SUM(C95:C96)</f>
        <v>56892</v>
      </c>
      <c r="D94" s="47">
        <f t="shared" si="19"/>
        <v>56892</v>
      </c>
      <c r="E94" s="47">
        <f t="shared" si="19"/>
        <v>0</v>
      </c>
      <c r="F94" s="47">
        <f t="shared" si="19"/>
        <v>0</v>
      </c>
      <c r="G94" s="47">
        <f t="shared" si="19"/>
        <v>0</v>
      </c>
      <c r="H94" s="47">
        <f t="shared" si="19"/>
        <v>56892</v>
      </c>
      <c r="I94" s="47">
        <f t="shared" si="19"/>
        <v>0</v>
      </c>
      <c r="J94" s="47">
        <f t="shared" si="19"/>
        <v>0</v>
      </c>
      <c r="K94" s="47">
        <f t="shared" si="19"/>
        <v>0</v>
      </c>
      <c r="L94" s="47">
        <f t="shared" si="19"/>
        <v>0</v>
      </c>
      <c r="M94" s="47">
        <f t="shared" si="19"/>
        <v>0</v>
      </c>
      <c r="N94" s="47">
        <f t="shared" si="19"/>
        <v>0</v>
      </c>
      <c r="O94" s="47">
        <f t="shared" si="19"/>
        <v>0</v>
      </c>
    </row>
    <row r="95" spans="1:15" s="8" customFormat="1" ht="20.25" hidden="1">
      <c r="A95" s="4">
        <v>80101</v>
      </c>
      <c r="B95" s="67" t="s">
        <v>75</v>
      </c>
      <c r="C95" s="48"/>
      <c r="D95" s="46">
        <f aca="true" t="shared" si="20" ref="D95:D100">E95+F95+G95+K95+L95+M95+N95+H95+I95+J95</f>
        <v>0</v>
      </c>
      <c r="E95" s="44"/>
      <c r="F95" s="44"/>
      <c r="G95" s="44"/>
      <c r="H95" s="44"/>
      <c r="I95" s="43"/>
      <c r="J95" s="43"/>
      <c r="K95" s="43"/>
      <c r="L95" s="43"/>
      <c r="M95" s="43"/>
      <c r="N95" s="43"/>
      <c r="O95" s="46">
        <f>C95-E95-F95-G95-K95-L95-M95-N95-H95-I95-J95</f>
        <v>0</v>
      </c>
    </row>
    <row r="96" spans="1:15" s="8" customFormat="1" ht="38.25" customHeight="1">
      <c r="A96" s="4">
        <v>80101</v>
      </c>
      <c r="B96" s="67" t="s">
        <v>54</v>
      </c>
      <c r="C96" s="48">
        <v>56892</v>
      </c>
      <c r="D96" s="46">
        <f t="shared" si="20"/>
        <v>56892</v>
      </c>
      <c r="E96" s="44"/>
      <c r="F96" s="44"/>
      <c r="G96" s="44"/>
      <c r="H96" s="44">
        <v>56892</v>
      </c>
      <c r="I96" s="43"/>
      <c r="J96" s="43"/>
      <c r="K96" s="43"/>
      <c r="L96" s="43"/>
      <c r="M96" s="43"/>
      <c r="N96" s="43"/>
      <c r="O96" s="46">
        <f>C96-E96-F96-G96-K96-L96-M96-N96-H96-I96-J96</f>
        <v>0</v>
      </c>
    </row>
    <row r="97" spans="1:15" s="8" customFormat="1" ht="1.5" customHeight="1">
      <c r="A97" s="82">
        <v>80800</v>
      </c>
      <c r="B97" s="83" t="s">
        <v>10</v>
      </c>
      <c r="C97" s="84">
        <f aca="true" t="shared" si="21" ref="C97:O97">SUM(C98:C100)</f>
        <v>0</v>
      </c>
      <c r="D97" s="46">
        <f t="shared" si="20"/>
        <v>0</v>
      </c>
      <c r="E97" s="84">
        <f t="shared" si="21"/>
        <v>0</v>
      </c>
      <c r="F97" s="84">
        <f t="shared" si="21"/>
        <v>0</v>
      </c>
      <c r="G97" s="84">
        <f t="shared" si="21"/>
        <v>0</v>
      </c>
      <c r="H97" s="84"/>
      <c r="I97" s="84">
        <f t="shared" si="21"/>
        <v>0</v>
      </c>
      <c r="J97" s="84">
        <f t="shared" si="21"/>
        <v>0</v>
      </c>
      <c r="K97" s="84">
        <f t="shared" si="21"/>
        <v>0</v>
      </c>
      <c r="L97" s="84">
        <f t="shared" si="21"/>
        <v>0</v>
      </c>
      <c r="M97" s="84">
        <f t="shared" si="21"/>
        <v>0</v>
      </c>
      <c r="N97" s="84">
        <f t="shared" si="21"/>
        <v>0</v>
      </c>
      <c r="O97" s="84">
        <f t="shared" si="21"/>
        <v>0</v>
      </c>
    </row>
    <row r="98" spans="1:15" s="8" customFormat="1" ht="24" customHeight="1" hidden="1">
      <c r="A98" s="34">
        <v>80800</v>
      </c>
      <c r="B98" s="67"/>
      <c r="C98" s="48"/>
      <c r="D98" s="46">
        <f t="shared" si="20"/>
        <v>0</v>
      </c>
      <c r="E98" s="44"/>
      <c r="F98" s="44"/>
      <c r="G98" s="44"/>
      <c r="H98" s="44"/>
      <c r="I98" s="43"/>
      <c r="J98" s="43"/>
      <c r="K98" s="43"/>
      <c r="L98" s="43"/>
      <c r="M98" s="43"/>
      <c r="N98" s="43"/>
      <c r="O98" s="46">
        <f>C98-E98-F98-G98-K98-L98-M98-N98</f>
        <v>0</v>
      </c>
    </row>
    <row r="99" spans="1:15" s="8" customFormat="1" ht="21" customHeight="1" hidden="1">
      <c r="A99" s="4">
        <v>150101</v>
      </c>
      <c r="B99" s="67"/>
      <c r="C99" s="48"/>
      <c r="D99" s="46">
        <f t="shared" si="20"/>
        <v>0</v>
      </c>
      <c r="E99" s="44"/>
      <c r="F99" s="44"/>
      <c r="G99" s="44"/>
      <c r="H99" s="44"/>
      <c r="I99" s="43"/>
      <c r="J99" s="43"/>
      <c r="K99" s="43"/>
      <c r="L99" s="43"/>
      <c r="M99" s="43"/>
      <c r="N99" s="43"/>
      <c r="O99" s="46">
        <f>C99-E99-F99-G99-K99-L99-M99-N99</f>
        <v>0</v>
      </c>
    </row>
    <row r="100" spans="1:15" s="8" customFormat="1" ht="18.75" customHeight="1" hidden="1">
      <c r="A100" s="4">
        <v>80800</v>
      </c>
      <c r="B100" s="67"/>
      <c r="C100" s="48"/>
      <c r="D100" s="46">
        <f t="shared" si="20"/>
        <v>0</v>
      </c>
      <c r="E100" s="44"/>
      <c r="F100" s="44"/>
      <c r="G100" s="44"/>
      <c r="H100" s="44"/>
      <c r="I100" s="43"/>
      <c r="J100" s="43"/>
      <c r="K100" s="43"/>
      <c r="L100" s="43"/>
      <c r="M100" s="43"/>
      <c r="N100" s="43"/>
      <c r="O100" s="46">
        <f>C100-E100-F100-G100-K100-L100-M100-N100</f>
        <v>0</v>
      </c>
    </row>
    <row r="101" spans="1:15" s="8" customFormat="1" ht="21" customHeight="1" hidden="1">
      <c r="A101" s="30">
        <v>90000</v>
      </c>
      <c r="B101" s="7" t="s">
        <v>26</v>
      </c>
      <c r="C101" s="49">
        <f>C102</f>
        <v>0</v>
      </c>
      <c r="D101" s="49">
        <f aca="true" t="shared" si="22" ref="D101:O101">D102</f>
        <v>0</v>
      </c>
      <c r="E101" s="49">
        <f t="shared" si="22"/>
        <v>0</v>
      </c>
      <c r="F101" s="49">
        <f t="shared" si="22"/>
        <v>0</v>
      </c>
      <c r="G101" s="49">
        <f t="shared" si="22"/>
        <v>0</v>
      </c>
      <c r="H101" s="49">
        <f t="shared" si="22"/>
        <v>0</v>
      </c>
      <c r="I101" s="49">
        <f t="shared" si="22"/>
        <v>0</v>
      </c>
      <c r="J101" s="49">
        <f t="shared" si="22"/>
        <v>0</v>
      </c>
      <c r="K101" s="49">
        <f t="shared" si="22"/>
        <v>0</v>
      </c>
      <c r="L101" s="49">
        <f t="shared" si="22"/>
        <v>0</v>
      </c>
      <c r="M101" s="49">
        <f t="shared" si="22"/>
        <v>0</v>
      </c>
      <c r="N101" s="49">
        <f t="shared" si="22"/>
        <v>0</v>
      </c>
      <c r="O101" s="49">
        <f t="shared" si="22"/>
        <v>0</v>
      </c>
    </row>
    <row r="102" spans="1:15" s="8" customFormat="1" ht="21" customHeight="1" hidden="1">
      <c r="A102" s="4">
        <v>91204</v>
      </c>
      <c r="B102" s="111"/>
      <c r="C102" s="48"/>
      <c r="D102" s="46">
        <f>E102+F102+G102+K102+L102+M102+N102</f>
        <v>0</v>
      </c>
      <c r="E102" s="44"/>
      <c r="F102" s="44"/>
      <c r="G102" s="44"/>
      <c r="H102" s="44"/>
      <c r="I102" s="43"/>
      <c r="J102" s="43"/>
      <c r="K102" s="43"/>
      <c r="L102" s="43"/>
      <c r="M102" s="43"/>
      <c r="N102" s="43"/>
      <c r="O102" s="46"/>
    </row>
    <row r="103" spans="1:15" s="71" customFormat="1" ht="24" customHeight="1" hidden="1">
      <c r="A103" s="30">
        <v>110000</v>
      </c>
      <c r="B103" s="7" t="s">
        <v>20</v>
      </c>
      <c r="C103" s="47">
        <f aca="true" t="shared" si="23" ref="C103:O103">SUM(C104:C105)</f>
        <v>0</v>
      </c>
      <c r="D103" s="47">
        <f t="shared" si="23"/>
        <v>0</v>
      </c>
      <c r="E103" s="47">
        <f t="shared" si="23"/>
        <v>0</v>
      </c>
      <c r="F103" s="47">
        <f t="shared" si="23"/>
        <v>0</v>
      </c>
      <c r="G103" s="47">
        <f t="shared" si="23"/>
        <v>0</v>
      </c>
      <c r="H103" s="47">
        <f t="shared" si="23"/>
        <v>0</v>
      </c>
      <c r="I103" s="47">
        <f t="shared" si="23"/>
        <v>0</v>
      </c>
      <c r="J103" s="47">
        <f t="shared" si="23"/>
        <v>0</v>
      </c>
      <c r="K103" s="47">
        <f t="shared" si="23"/>
        <v>0</v>
      </c>
      <c r="L103" s="47">
        <f t="shared" si="23"/>
        <v>0</v>
      </c>
      <c r="M103" s="47">
        <f t="shared" si="23"/>
        <v>0</v>
      </c>
      <c r="N103" s="47">
        <f t="shared" si="23"/>
        <v>0</v>
      </c>
      <c r="O103" s="47">
        <f t="shared" si="23"/>
        <v>0</v>
      </c>
    </row>
    <row r="104" spans="1:15" s="71" customFormat="1" ht="28.5" customHeight="1" hidden="1">
      <c r="A104" s="34">
        <v>110204</v>
      </c>
      <c r="B104" s="67"/>
      <c r="C104" s="49"/>
      <c r="D104" s="46">
        <f>E104+F104+G104+K104+L104+M104+N104</f>
        <v>0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6">
        <f>C104-E104-F104-G104-K104-L104-M104-N104</f>
        <v>0</v>
      </c>
    </row>
    <row r="105" spans="1:15" s="8" customFormat="1" ht="20.25" customHeight="1" hidden="1">
      <c r="A105" s="4">
        <v>110201</v>
      </c>
      <c r="B105" s="67"/>
      <c r="C105" s="48"/>
      <c r="D105" s="46">
        <f>E105+F105+G105+K105+L105+M105+N105</f>
        <v>0</v>
      </c>
      <c r="E105" s="44"/>
      <c r="F105" s="44"/>
      <c r="G105" s="44"/>
      <c r="H105" s="44"/>
      <c r="I105" s="43"/>
      <c r="J105" s="43"/>
      <c r="K105" s="43"/>
      <c r="L105" s="43"/>
      <c r="M105" s="43"/>
      <c r="N105" s="43"/>
      <c r="O105" s="46">
        <f>C105-E105-F105-G105-K105-L105-M105-N105</f>
        <v>0</v>
      </c>
    </row>
    <row r="106" spans="1:15" s="8" customFormat="1" ht="20.25" customHeight="1" hidden="1">
      <c r="A106" s="89">
        <v>210107</v>
      </c>
      <c r="B106" s="90" t="s">
        <v>27</v>
      </c>
      <c r="C106" s="48"/>
      <c r="D106" s="46">
        <f>E106+F106+G106+K106+L106+M106+N106</f>
        <v>0</v>
      </c>
      <c r="E106" s="44"/>
      <c r="F106" s="44"/>
      <c r="G106" s="44"/>
      <c r="H106" s="44"/>
      <c r="I106" s="43"/>
      <c r="J106" s="43"/>
      <c r="K106" s="43"/>
      <c r="L106" s="43"/>
      <c r="M106" s="43"/>
      <c r="N106" s="43"/>
      <c r="O106" s="46">
        <f>C106-E106-F106-G106-K106-L106-M106-N106</f>
        <v>0</v>
      </c>
    </row>
    <row r="107" spans="1:15" s="76" customFormat="1" ht="27.75" customHeight="1">
      <c r="A107" s="68"/>
      <c r="B107" s="74" t="s">
        <v>6</v>
      </c>
      <c r="C107" s="75">
        <f aca="true" t="shared" si="24" ref="C107:O107">C93+C103+C106+C80+C83+C101</f>
        <v>1930892</v>
      </c>
      <c r="D107" s="75">
        <f t="shared" si="24"/>
        <v>1930892</v>
      </c>
      <c r="E107" s="75">
        <f t="shared" si="24"/>
        <v>0</v>
      </c>
      <c r="F107" s="75">
        <f t="shared" si="24"/>
        <v>0</v>
      </c>
      <c r="G107" s="75">
        <f t="shared" si="24"/>
        <v>0</v>
      </c>
      <c r="H107" s="75">
        <f t="shared" si="24"/>
        <v>229572</v>
      </c>
      <c r="I107" s="75">
        <f t="shared" si="24"/>
        <v>1177320</v>
      </c>
      <c r="J107" s="75">
        <f t="shared" si="24"/>
        <v>92000</v>
      </c>
      <c r="K107" s="75">
        <f t="shared" si="24"/>
        <v>422000</v>
      </c>
      <c r="L107" s="75">
        <f t="shared" si="24"/>
        <v>0</v>
      </c>
      <c r="M107" s="75">
        <f t="shared" si="24"/>
        <v>10000</v>
      </c>
      <c r="N107" s="75">
        <f t="shared" si="24"/>
        <v>0</v>
      </c>
      <c r="O107" s="75">
        <f t="shared" si="24"/>
        <v>0</v>
      </c>
    </row>
    <row r="108" spans="1:15" s="79" customFormat="1" ht="27.75" customHeight="1">
      <c r="A108" s="77"/>
      <c r="B108" s="78" t="s">
        <v>8</v>
      </c>
      <c r="C108" s="75">
        <f aca="true" t="shared" si="25" ref="C108:O108">C107+C78</f>
        <v>3364587</v>
      </c>
      <c r="D108" s="75">
        <f t="shared" si="25"/>
        <v>3254787</v>
      </c>
      <c r="E108" s="75">
        <f t="shared" si="25"/>
        <v>-874659</v>
      </c>
      <c r="F108" s="75">
        <f t="shared" si="25"/>
        <v>0</v>
      </c>
      <c r="G108" s="75">
        <f>G107+G78</f>
        <v>0</v>
      </c>
      <c r="H108" s="75">
        <f>H107+H78</f>
        <v>1488168</v>
      </c>
      <c r="I108" s="75">
        <f t="shared" si="25"/>
        <v>1185092</v>
      </c>
      <c r="J108" s="75">
        <f t="shared" si="25"/>
        <v>187000</v>
      </c>
      <c r="K108" s="75">
        <f t="shared" si="25"/>
        <v>1148000</v>
      </c>
      <c r="L108" s="75">
        <f t="shared" si="25"/>
        <v>0</v>
      </c>
      <c r="M108" s="75">
        <f t="shared" si="25"/>
        <v>72000</v>
      </c>
      <c r="N108" s="75">
        <f t="shared" si="25"/>
        <v>158986</v>
      </c>
      <c r="O108" s="75">
        <f t="shared" si="25"/>
        <v>0</v>
      </c>
    </row>
    <row r="109" spans="1:15" s="50" customFormat="1" ht="18" customHeight="1">
      <c r="A109" s="53"/>
      <c r="B109" s="54"/>
      <c r="C109" s="51"/>
      <c r="D109" s="52"/>
      <c r="E109" s="52"/>
      <c r="F109" s="52"/>
      <c r="G109" s="52"/>
      <c r="H109" s="52"/>
      <c r="I109" s="51"/>
      <c r="J109" s="51"/>
      <c r="K109" s="55"/>
      <c r="L109" s="51"/>
      <c r="M109" s="51"/>
      <c r="N109" s="51"/>
      <c r="O109" s="51"/>
    </row>
    <row r="110" spans="1:15" s="13" customFormat="1" ht="12" customHeight="1">
      <c r="A110" s="14"/>
      <c r="B110" s="14"/>
      <c r="C110" s="35"/>
      <c r="D110" s="41"/>
      <c r="E110" s="22"/>
      <c r="F110" s="22"/>
      <c r="G110" s="22"/>
      <c r="H110" s="22"/>
      <c r="I110" s="23"/>
      <c r="J110" s="23"/>
      <c r="K110" s="23"/>
      <c r="L110" s="23"/>
      <c r="M110" s="23"/>
      <c r="N110" s="23"/>
      <c r="O110" s="23"/>
    </row>
    <row r="111" spans="1:15" s="13" customFormat="1" ht="5.25" customHeight="1">
      <c r="A111" s="15"/>
      <c r="B111" s="15"/>
      <c r="C111" s="36"/>
      <c r="D111" s="36"/>
      <c r="E111" s="16"/>
      <c r="F111" s="16"/>
      <c r="G111" s="16"/>
      <c r="H111" s="16"/>
      <c r="I111" s="23"/>
      <c r="J111" s="23"/>
      <c r="K111" s="23"/>
      <c r="L111" s="23"/>
      <c r="M111" s="23"/>
      <c r="N111" s="23"/>
      <c r="O111" s="24"/>
    </row>
    <row r="112" spans="1:15" s="13" customFormat="1" ht="20.25">
      <c r="A112" s="15"/>
      <c r="B112" s="17"/>
      <c r="C112" s="37"/>
      <c r="D112" s="36"/>
      <c r="E112" s="16"/>
      <c r="F112" s="16"/>
      <c r="G112" s="16"/>
      <c r="H112" s="16"/>
      <c r="I112" s="23"/>
      <c r="J112" s="23"/>
      <c r="K112" s="23"/>
      <c r="L112" s="23"/>
      <c r="M112" s="23"/>
      <c r="N112" s="23"/>
      <c r="O112" s="24"/>
    </row>
    <row r="113" spans="1:15" s="20" customFormat="1" ht="20.25">
      <c r="A113" s="18"/>
      <c r="B113" s="18"/>
      <c r="C113" s="38"/>
      <c r="D113" s="38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5"/>
    </row>
    <row r="114" spans="7:8" ht="20.25">
      <c r="G114" s="26"/>
      <c r="H114" s="26"/>
    </row>
  </sheetData>
  <mergeCells count="17">
    <mergeCell ref="A7:C7"/>
    <mergeCell ref="A4:D5"/>
    <mergeCell ref="A14:O14"/>
    <mergeCell ref="A79:O79"/>
    <mergeCell ref="N11:N12"/>
    <mergeCell ref="A11:A12"/>
    <mergeCell ref="M11:M12"/>
    <mergeCell ref="O11:O12"/>
    <mergeCell ref="K11:L11"/>
    <mergeCell ref="D11:D12"/>
    <mergeCell ref="B11:B12"/>
    <mergeCell ref="A8:D8"/>
    <mergeCell ref="A10:N10"/>
    <mergeCell ref="C11:C12"/>
    <mergeCell ref="F11:F12"/>
    <mergeCell ref="H11:J11"/>
    <mergeCell ref="E11:E12"/>
  </mergeCells>
  <printOptions/>
  <pageMargins left="0.2362204724409449" right="0.15748031496062992" top="0.35433070866141736" bottom="0.2755905511811024" header="0.31496062992125984" footer="0.2755905511811024"/>
  <pageSetup horizontalDpi="600" verticalDpi="600" orientation="landscape" paperSize="9" scale="47" r:id="rId1"/>
  <headerFooter alignWithMargins="0">
    <oddFooter>&amp;R&amp;P</oddFoot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u252108</cp:lastModifiedBy>
  <cp:lastPrinted>2017-03-24T07:19:00Z</cp:lastPrinted>
  <dcterms:created xsi:type="dcterms:W3CDTF">2012-08-02T06:19:34Z</dcterms:created>
  <dcterms:modified xsi:type="dcterms:W3CDTF">2017-03-24T07:20:28Z</dcterms:modified>
  <cp:category/>
  <cp:version/>
  <cp:contentType/>
  <cp:contentStatus/>
</cp:coreProperties>
</file>